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 sheetId="1" r:id="rId4"/>
    <sheet state="visible" name="Bag 1" sheetId="2" r:id="rId5"/>
    <sheet state="visible" name="Bag 2" sheetId="3" r:id="rId6"/>
    <sheet state="visible" name="Bag 3" sheetId="4" r:id="rId7"/>
    <sheet state="visible" name="Bag 4" sheetId="5" r:id="rId8"/>
    <sheet state="visible" name="Bag 5-" sheetId="6" r:id="rId9"/>
    <sheet state="visible" name="Bag 6" sheetId="7" r:id="rId10"/>
    <sheet state="visible" name="Bag 7" sheetId="8" r:id="rId11"/>
  </sheets>
  <definedNames/>
  <calcPr/>
</workbook>
</file>

<file path=xl/sharedStrings.xml><?xml version="1.0" encoding="utf-8"?>
<sst xmlns="http://schemas.openxmlformats.org/spreadsheetml/2006/main" count="1755" uniqueCount="778">
  <si>
    <t xml:space="preserve">These spreadsheets are counts of the different macroscopic variants for sherds of SU TSG96/352, per bag. The counts are compared to Sagona's preliminary report (2005). However not all bags had been counted at that time. Only samples that were large enough and were diagnostic were given a fabric desc. All sherds were counted regardless their state and if they might rejoined. </t>
  </si>
  <si>
    <t>Quercia, A., 2011. Typological and Morphological remarks upon some vessels in the repertoire of Pottery in Punic Malta, in: Sagona, C. (Ed.), Ceramics of the Phoenician-Punic World. Leuven, pp. 433–450.</t>
  </si>
  <si>
    <t>Quercia, A., 2002. La ceramica da fuoco del santuario di Tas-Silg (Malta): tipi attestati e proposte interpretative. Vicino Oriente 3, 403–424.</t>
  </si>
  <si>
    <t>Sagona, C. (2005) Combined reports on the Tas-Silg pottery: up to 2005.</t>
  </si>
  <si>
    <t>Sagona, C. (2015) ‘The pottery’, in A. Bonanno and N.C. Vella (eds) Tas-Silġ, Marsaxlokk (Malta): Archaeological Excavations Conducted by the University of Malta, 1996-2005. Leuven: Peeters, pp. 1–514.</t>
  </si>
  <si>
    <t>Anastasi, M. (2019) Pottery from Roman Malta. Oxford: Archaeopress.</t>
  </si>
  <si>
    <t>Vella, N.C. et al. (2015) ‘The stratigraphy’, in A. Bonanno and N.C. Vella (eds) Tas-Silġ, Marsaxlokk (Malta): Archaeological Excavations Conducted by the University of Malta, 1996-2005. Leuven: Peeters, pp. 45–229.</t>
  </si>
  <si>
    <t>Fabric terms used (diagnostic and not)</t>
  </si>
  <si>
    <t>Anastasi Fabric 1 (F1)</t>
  </si>
  <si>
    <t>Anastasi Fabric 5 (F5)</t>
  </si>
  <si>
    <t>Anastasi Fabric 7 (F7)</t>
  </si>
  <si>
    <t>Macroscopic groups were coded as the following:</t>
  </si>
  <si>
    <t>Code for diagnostic quantification ("MAC CODE")</t>
  </si>
  <si>
    <t>Note: These codes have nothing to do with Anastasi's classification nor with the groups decided by microscopy or petrography. They were just attributed to help with quantification in the spreadsheet software</t>
  </si>
  <si>
    <t>Crisp Ware/ Anastasi F1 with orange brown, rounded inclusions, some white inclusions</t>
  </si>
  <si>
    <t>Crisp Ware/ Anastasi F1 with black to brown inclusions</t>
  </si>
  <si>
    <t>Crisp Ware/ Anastasi F1 with white matrix</t>
  </si>
  <si>
    <t>Crisp Ware/ Anastasi F1 with predominantly white inclusions</t>
  </si>
  <si>
    <t>Bricky red ware/ Anastasi F5</t>
  </si>
  <si>
    <t xml:space="preserve">Coarse Fabric - Anastasi Fabric 7? Coarser version of Crisp Ware? </t>
  </si>
  <si>
    <t>Unclassified</t>
  </si>
  <si>
    <t xml:space="preserve">Typology note: codes refers to Quercia (2011),  Anastasi (2019) for bowls Dx shapes, and Quercia (2002) for Bx shapes. </t>
  </si>
  <si>
    <t>Sagona denomination</t>
  </si>
  <si>
    <t>Fabric class (Anastasi)</t>
  </si>
  <si>
    <t>Sherd</t>
  </si>
  <si>
    <t xml:space="preserve">Found? </t>
  </si>
  <si>
    <t>Context</t>
  </si>
  <si>
    <t>Form</t>
  </si>
  <si>
    <t>Number of sherds</t>
  </si>
  <si>
    <t>Mac group for quant</t>
  </si>
  <si>
    <t>Fabric description</t>
  </si>
  <si>
    <t>Surface description</t>
  </si>
  <si>
    <t>Comparative material</t>
  </si>
  <si>
    <t>Comment</t>
  </si>
  <si>
    <t>Crisp Ware</t>
  </si>
  <si>
    <t>Rim</t>
  </si>
  <si>
    <t>Yes</t>
  </si>
  <si>
    <t>Trefoil lamp?</t>
  </si>
  <si>
    <t>Trefoil jug</t>
  </si>
  <si>
    <t>Fragments not identified</t>
  </si>
  <si>
    <t xml:space="preserve">Bowl ? </t>
  </si>
  <si>
    <t>1 is slipped</t>
  </si>
  <si>
    <t>Small</t>
  </si>
  <si>
    <t>Bowl form</t>
  </si>
  <si>
    <t>small red pellets inclusions? Colour close to the matrix colour (homogenous in section orange), infrequent white inclusions</t>
  </si>
  <si>
    <t>possible slip on the rim itself (Extends 1 cm in interior)</t>
  </si>
  <si>
    <t>type 2.7</t>
  </si>
  <si>
    <t xml:space="preserve">Rim </t>
  </si>
  <si>
    <t>Fresh break red pellet and white inclusions most visible in the core which is slightly lighter/greyer than margins. Small round voids visible.</t>
  </si>
  <si>
    <t>possibly wet wiped/ rough surface finish (irregular rilling marks on the surface and some mrk maybe from organic material or fingers?)</t>
  </si>
  <si>
    <t>Brown and black pellets inside light brown fabric.</t>
  </si>
  <si>
    <t xml:space="preserve">
Slip? on the outside surface.  rilling marks parallel to the rim. </t>
  </si>
  <si>
    <t>wall possibly more vertical than the other types 2.7.</t>
  </si>
  <si>
    <t>small red inclusions (pellets), colour homogenous in section</t>
  </si>
  <si>
    <t>possible wash (or slip cream colour - or is it an irregular firing effect?), rilling marks from surface finish or wheel</t>
  </si>
  <si>
    <t>Anastasi type D8</t>
  </si>
  <si>
    <t>Bottom of the wall is reduced (or heated?) on the bottom : becomes brownish instead of pinkinsh/orange (visible in section as well where outer margin is grey only in this part of vessel). Pellets red and grey inclusions.</t>
  </si>
  <si>
    <t>bowl type Anastasi D8</t>
  </si>
  <si>
    <t>brown inclusions (similar to the pellets?), and frequent very small white inclusions</t>
  </si>
  <si>
    <t>Brown matrix (and pinkish surfaces)</t>
  </si>
  <si>
    <t>D8 / D6 ?</t>
  </si>
  <si>
    <t>Light grey matrix (probably due to firing conditions?), grey and brown pellets (not very regular shape or size)</t>
  </si>
  <si>
    <t>type 2.7 (type D6 Anastasi)</t>
  </si>
  <si>
    <t xml:space="preserve">Rim  </t>
  </si>
  <si>
    <t>white / greenish surface</t>
  </si>
  <si>
    <t>cracks visible. Surface smoothened</t>
  </si>
  <si>
    <t>type 2.4 Quercia,</t>
  </si>
  <si>
    <t>slipped on the inside surface</t>
  </si>
  <si>
    <t>white inclusions.</t>
  </si>
  <si>
    <t>Anastasi D6 (or D8?)</t>
  </si>
  <si>
    <t>very small white inclusion in section and a red pellet visible in fresh break</t>
  </si>
  <si>
    <t>rough surface finish with wet-wiped/razing marks (rilling, not fully parallel to the surface</t>
  </si>
  <si>
    <t>type 2.7 or Anastasi D6,</t>
  </si>
  <si>
    <t>Core fully grey and black pellets in it.</t>
  </si>
  <si>
    <t>Remains of slip or paint?</t>
  </si>
  <si>
    <t>diagnostic part small so rim attitude difficult. Carination observed.</t>
  </si>
  <si>
    <t>White and red/brown inclusions</t>
  </si>
  <si>
    <t>slipped inside</t>
  </si>
  <si>
    <t>type 1.4</t>
  </si>
  <si>
    <t>Plate?</t>
  </si>
  <si>
    <t>3 type Quercia 1.6 (including 2 slipped) and 2 type 1.3</t>
  </si>
  <si>
    <t>Diagnostic part &lt;2.5 cm.</t>
  </si>
  <si>
    <t>Plate form</t>
  </si>
  <si>
    <t>red/brown pellets (grog or iron rich material including up to 3mm on the surface), brown core and small white inclusion.</t>
  </si>
  <si>
    <t>type close to Anastasi 26.3 (Or a lid?)</t>
  </si>
  <si>
    <t>inclusions white, red pellets, possibly a few shiny inclusions, Brown/grey core</t>
  </si>
  <si>
    <t>surfaces reddish-pink</t>
  </si>
  <si>
    <t>type 1.3</t>
  </si>
  <si>
    <t>Miniature?</t>
  </si>
  <si>
    <t>inclusions white, red pellets, possibly a few shiny inclusions. Brown / grey core</t>
  </si>
  <si>
    <t>Inclusion black pellets in core and red pellets on surfce, grey core.</t>
  </si>
  <si>
    <t>type 1.6</t>
  </si>
  <si>
    <t>diameter around 13 cm, first thought it was a bowl but rim attitude seem to indicate plate.</t>
  </si>
  <si>
    <t>Bases</t>
  </si>
  <si>
    <t>Mixed</t>
  </si>
  <si>
    <t>Miniature</t>
  </si>
  <si>
    <t>not a lot of inclusions</t>
  </si>
  <si>
    <t>one is slip</t>
  </si>
  <si>
    <t>type 3.4?</t>
  </si>
  <si>
    <t>as closest comparison although thinner than in drawings from Quercia?</t>
  </si>
  <si>
    <t>brown pellets inclusions</t>
  </si>
  <si>
    <t>black lines on the inside,brownis surface and</t>
  </si>
  <si>
    <t>dark brown pellets and some white inclusions</t>
  </si>
  <si>
    <t>brown surface with grey core</t>
  </si>
  <si>
    <t>Unsure, Fabric 7 or coarse 1</t>
  </si>
  <si>
    <t>Jar ?</t>
  </si>
  <si>
    <t>large white inclusions in grey-pinkish grey core</t>
  </si>
  <si>
    <t>slipped</t>
  </si>
  <si>
    <t>Could be a large bowl form or a basin : flat top rim, but globular body (so possibly a jar?)</t>
  </si>
  <si>
    <t>Coarse crisp ware or red bricky ware</t>
  </si>
  <si>
    <t>5? Coarse 1 ?</t>
  </si>
  <si>
    <t>Unsure, base?</t>
  </si>
  <si>
    <t>probably coarse crisp ware in Sagona’s classification</t>
  </si>
  <si>
    <t>Bricky ware or coarse crisp ware</t>
  </si>
  <si>
    <t>4 or 5</t>
  </si>
  <si>
    <t>Base?</t>
  </si>
  <si>
    <t>Pentola</t>
  </si>
  <si>
    <t>Quercia B3</t>
  </si>
  <si>
    <t>Coarse crisp ware</t>
  </si>
  <si>
    <t>7?</t>
  </si>
  <si>
    <t>big white inclusions (CaCO3?)</t>
  </si>
  <si>
    <t>Slip, rills (surface finish but not parallel)</t>
  </si>
  <si>
    <t>Teglie ?</t>
  </si>
  <si>
    <t>Wheell?</t>
  </si>
  <si>
    <t>Rills, blacked surface?</t>
  </si>
  <si>
    <t>Wheel?</t>
  </si>
  <si>
    <t>Total</t>
  </si>
  <si>
    <t>Summary Sagona's report</t>
  </si>
  <si>
    <t>In Sagona's report</t>
  </si>
  <si>
    <t>Total here</t>
  </si>
  <si>
    <t>Missing</t>
  </si>
  <si>
    <t>Bricky and coarse</t>
  </si>
  <si>
    <t>NOT FOUND:</t>
  </si>
  <si>
    <t>1 x Imported, thin-walled</t>
  </si>
  <si>
    <t>Summary Code diagnostic</t>
  </si>
  <si>
    <t>MAC CODE</t>
  </si>
  <si>
    <t>COUNT</t>
  </si>
  <si>
    <t>Diagnostic mac codes</t>
  </si>
  <si>
    <t>Fabric class</t>
  </si>
  <si>
    <t>Bag ID</t>
  </si>
  <si>
    <t>Crisp ware</t>
  </si>
  <si>
    <t>Flask</t>
  </si>
  <si>
    <t>Base</t>
  </si>
  <si>
    <t xml:space="preserve">Closed shape </t>
  </si>
  <si>
    <t>Slipped on the inide</t>
  </si>
  <si>
    <t>Open form</t>
  </si>
  <si>
    <t>(base with strong marks)</t>
  </si>
  <si>
    <t>Plate</t>
  </si>
  <si>
    <t>reddish</t>
  </si>
  <si>
    <t>Small fragment</t>
  </si>
  <si>
    <t>Bowl?</t>
  </si>
  <si>
    <t>dark grey core</t>
  </si>
  <si>
    <t>Smoothened and slip only on the edge</t>
  </si>
  <si>
    <t>Shallow, miniature?10cm diameter</t>
  </si>
  <si>
    <t>Basin?Bowl?</t>
  </si>
  <si>
    <t xml:space="preserve">
2.4 for shape</t>
  </si>
  <si>
    <t>Thick, 18 cm diameter</t>
  </si>
  <si>
    <t>Bowl</t>
  </si>
  <si>
    <t>black inclusions, grey in section.</t>
  </si>
  <si>
    <t>, greenish white</t>
  </si>
  <si>
    <t>2.6-2.7</t>
  </si>
  <si>
    <t>Sagona's microscopic report summary</t>
  </si>
  <si>
    <t>Total here (found)</t>
  </si>
  <si>
    <t xml:space="preserve">These sherds were very small and fragmented and not given a mac. code </t>
  </si>
  <si>
    <t>Jar?</t>
  </si>
  <si>
    <t>Slipped</t>
  </si>
  <si>
    <t>Storage</t>
  </si>
  <si>
    <t>Handles</t>
  </si>
  <si>
    <t>one body sherd with part of handle</t>
  </si>
  <si>
    <t>Include high proportion of closed shapes</t>
  </si>
  <si>
    <t>Lamp? flask?</t>
  </si>
  <si>
    <t>Traces of burning on the edge</t>
  </si>
  <si>
    <t>Part of a lamp? (thought it was an unguntarium but traces of burning only on the very edge.</t>
  </si>
  <si>
    <t>Flasks ?</t>
  </si>
  <si>
    <t>Jugs?</t>
  </si>
  <si>
    <t>Greyish fabric</t>
  </si>
  <si>
    <t xml:space="preserve">Miniatures? </t>
  </si>
  <si>
    <t>some are slipped</t>
  </si>
  <si>
    <t>Too fragmented</t>
  </si>
  <si>
    <t>Not identified</t>
  </si>
  <si>
    <t>Fragments, uuclear attitude or feature</t>
  </si>
  <si>
    <t>Anastasi D29</t>
  </si>
  <si>
    <t>Broken and very friable sherd,greenish/yellowish white with black inlcusions</t>
  </si>
  <si>
    <t>Similar to the sherd from Zej which broke during grinding.</t>
  </si>
  <si>
    <t>Broke down in my hands, Bagged separately</t>
  </si>
  <si>
    <t>lighter surfaces and smoothened bases</t>
  </si>
  <si>
    <t>Edges vary from triangular, flaring to more rounded. Most are close to type 1.6.</t>
  </si>
  <si>
    <t xml:space="preserve">Most probably plate forms , unclear rim attitude or fragments too small and too small for full sampling. </t>
  </si>
  <si>
    <t>Profile</t>
  </si>
  <si>
    <t>Pinkish red in section with limey inclusions (yellowish white)</t>
  </si>
  <si>
    <t>type 1.4 or 1.6 for rim (base more similar to 1.6)</t>
  </si>
  <si>
    <t>Plate (Deep)</t>
  </si>
  <si>
    <t>brown and red inclusions also black inlcusions (look like charcoal)</t>
  </si>
  <si>
    <t>brown surfaces, light greyish core</t>
  </si>
  <si>
    <t>1.6 but less flat</t>
  </si>
  <si>
    <t>Dark brown inclusions (grog?), some black. Core varying from green to pink.</t>
  </si>
  <si>
    <t>Possible paint on the outer surface ? darker bands.  Greyish green surfaces.</t>
  </si>
  <si>
    <t xml:space="preserve">Compact matrix, some black inclusions and white inclusions(?), possible red pellets </t>
  </si>
  <si>
    <t>slipped on the inside (cream slip) and orange outer surface</t>
  </si>
  <si>
    <t>abraded on the edge so difficult to know for sure rim attitude (as some large bowls or basins have similar rims)</t>
  </si>
  <si>
    <t>core is greenish, inclusions are red and grey and small white inclusions</t>
  </si>
  <si>
    <t>light pink/light brown</t>
  </si>
  <si>
    <t>Brown and black inclusions in section</t>
  </si>
  <si>
    <t>brown inner surface and lighter close to the edge, greenish outer surface, black inclusions on outersurface</t>
  </si>
  <si>
    <t>Possible white post deposition in some voif of surface.</t>
  </si>
  <si>
    <t>section is pink with brown, red (grog? pellets?), and a few white inclusions</t>
  </si>
  <si>
    <t>brown surfaces</t>
  </si>
  <si>
    <t>1.5 or 1.6</t>
  </si>
  <si>
    <t>with black brown inclusions (grog?)</t>
  </si>
  <si>
    <t>greyish white surfaces</t>
  </si>
  <si>
    <t>Very small white/ red/ grey inclusions.</t>
  </si>
  <si>
    <t>orange surfaces, homogenous through section</t>
  </si>
  <si>
    <t>Brownish white outer surface and brown inner surface</t>
  </si>
  <si>
    <t>1.6?  (slightly more rounded)</t>
  </si>
  <si>
    <t>curvilinear body . Concretion on sections.</t>
  </si>
  <si>
    <t>One is redand yellow through sections and one is darker. White, black/black (pellets) and red inclusions.</t>
  </si>
  <si>
    <t>Both pinkish red surfaces</t>
  </si>
  <si>
    <t>1.6, D27</t>
  </si>
  <si>
    <t>yellowish white inclusions and black inclusions.</t>
  </si>
  <si>
    <t>reddish orange surface</t>
  </si>
  <si>
    <t>1.6?</t>
  </si>
  <si>
    <t>Very tiny edge remaining</t>
  </si>
  <si>
    <t>Whitish/yellowish inclusions (“lime”)</t>
  </si>
  <si>
    <t>Reddish orange surfaces</t>
  </si>
  <si>
    <t>small fragment but distinctive edge and curve</t>
  </si>
  <si>
    <t>red brown inclusions visible on both surface and core</t>
  </si>
  <si>
    <t>pinkish orange surface (light)</t>
  </si>
  <si>
    <t>Inclusions: yellowish angular inclusions (“lime”) and a few black inclusions.</t>
  </si>
  <si>
    <t>Pink slip or smoothened?The inside and outer surface darker than inner surface.</t>
  </si>
  <si>
    <t>1.4 or 1.6 (slightly rounded rim though)</t>
  </si>
  <si>
    <t>some pellets/grey inclusions and brown inclusions.</t>
  </si>
  <si>
    <t>Light brown surface outer and pinkish inner</t>
  </si>
  <si>
    <t>greenish grey core with brown inclusions (grog?)</t>
  </si>
  <si>
    <t>light brown surfaces</t>
  </si>
  <si>
    <t>small fragment</t>
  </si>
  <si>
    <t>red surfaces</t>
  </si>
  <si>
    <t>1.4?</t>
  </si>
  <si>
    <t>Unwashed and deposit o sections.</t>
  </si>
  <si>
    <t>pellets inclusions</t>
  </si>
  <si>
    <t>pinkish orange surfaces</t>
  </si>
  <si>
    <t>Unwashed sherd</t>
  </si>
  <si>
    <t>Red pellets.</t>
  </si>
  <si>
    <t>light orange on both surfaces</t>
  </si>
  <si>
    <t>unsure about type because very thin</t>
  </si>
  <si>
    <t>with dark pellet</t>
  </si>
  <si>
    <t xml:space="preserve">Greyish surfaces and dark core (grey) </t>
  </si>
  <si>
    <t>1.4 or 1.6</t>
  </si>
  <si>
    <t>irregular sized and shaped black inclusions.</t>
  </si>
  <si>
    <t xml:space="preserve">brown surfaces  </t>
  </si>
  <si>
    <t>triangular rim close to D28 (possible miniature?) or D27.8</t>
  </si>
  <si>
    <t>some black and white/ yellow (”limey”) inclusions.</t>
  </si>
  <si>
    <t>Possible slip on edge.Brownish orange surface outside</t>
  </si>
  <si>
    <t xml:space="preserve"> close to Anastasi D26.3. </t>
  </si>
  <si>
    <t>orange on the inside and cream slip on outside surface and edge. Brown core.</t>
  </si>
  <si>
    <t>small white inclusions but not fresh break</t>
  </si>
  <si>
    <t>orange surface</t>
  </si>
  <si>
    <t>Thicker than 1.6 and unclear curve</t>
  </si>
  <si>
    <t>Some angular inclusions.</t>
  </si>
  <si>
    <t xml:space="preserve">greenish yellow surfaces with hints of pink and grey in section. </t>
  </si>
  <si>
    <t>D27</t>
  </si>
  <si>
    <t>black inclusions</t>
  </si>
  <si>
    <t xml:space="preserve">grey/brown surfaces </t>
  </si>
  <si>
    <t>orange surfaces, blister or different shape at the bottom of the sherd</t>
  </si>
  <si>
    <t xml:space="preserve"> 1.2? (or 1.4?) </t>
  </si>
  <si>
    <t>Min plate</t>
  </si>
  <si>
    <t>black, white and brown inclusions.</t>
  </si>
  <si>
    <t xml:space="preserve"> Brown surfaces </t>
  </si>
  <si>
    <t>Type not described by Quercia? but several rims came up in the bags. It is close to type 3.2 but with a more triangular rim.</t>
  </si>
  <si>
    <t>Inclusions predominantly black pellets.</t>
  </si>
  <si>
    <t xml:space="preserve">light brown surfaces. </t>
  </si>
  <si>
    <t xml:space="preserve">closer to 3.2 </t>
  </si>
  <si>
    <t>Mostly black pellets inclusions</t>
  </si>
  <si>
    <t xml:space="preserve">Reddish orange surfaces. </t>
  </si>
  <si>
    <t>compact matrix very few inclusions, some black inclusions.</t>
  </si>
  <si>
    <t>Brownish orange</t>
  </si>
  <si>
    <t>Section homogenous colour. Small round voids. White inclusions/yellowish and Brown/red (grog?)</t>
  </si>
  <si>
    <t xml:space="preserve">slip on the outside (cream slip), reddish orange surface inside. </t>
  </si>
  <si>
    <t>Orange surfaces and concretion on section (so hard to see inclusions)</t>
  </si>
  <si>
    <t>Small sherd</t>
  </si>
  <si>
    <t>Min plate?</t>
  </si>
  <si>
    <t>Bowl ?</t>
  </si>
  <si>
    <t>unclear rim attitude, edge too small or fragment too small. One of them is thick and could be a deep bowl.</t>
  </si>
  <si>
    <t>Large bowl</t>
  </si>
  <si>
    <t>Inclusions are yellowish white, black and red pellets of varying sizes. Void in the middle of the core parallel to the surface.</t>
  </si>
  <si>
    <t xml:space="preserve">Slipped and post deposition. </t>
  </si>
  <si>
    <t>large bowl / basin D36</t>
  </si>
  <si>
    <t>Light brownish orange surfaces</t>
  </si>
  <si>
    <t xml:space="preserve">Fine and thin wall, D15? </t>
  </si>
  <si>
    <t>Min bowl</t>
  </si>
  <si>
    <t>compact matrix with little inclusions and some red pellets.</t>
  </si>
  <si>
    <t xml:space="preserve">Pinkish orange surfaces </t>
  </si>
  <si>
    <t xml:space="preserve">close 3.4 with “thickened” rim and curvilinear body. </t>
  </si>
  <si>
    <t>Concretion or mortar on outside.</t>
  </si>
  <si>
    <t>balck and brown inclusions.</t>
  </si>
  <si>
    <t>Greenish white surfaces</t>
  </si>
  <si>
    <t>Type 3.3-3.4, slightly inverted (so exact type unsure) but seems to broaden</t>
  </si>
  <si>
    <t>Lime inclusions. A few black inclusions and slightly coming toward the interior of the pot.</t>
  </si>
  <si>
    <t>cream slip inside or outside. Reddish in section.</t>
  </si>
  <si>
    <t xml:space="preserve">3.5? although slightly thickened rim but pointy. </t>
  </si>
  <si>
    <t>Section: mix of pink and yellow (or is it yellow inclusions being really numerous?). A few black inclusions.</t>
  </si>
  <si>
    <t xml:space="preserve">Brown surfaces with some rilling marks. </t>
  </si>
  <si>
    <t>3.5?</t>
  </si>
  <si>
    <t>could belong to the same pot than the one above (similar description)</t>
  </si>
  <si>
    <t>Min bowl?</t>
  </si>
  <si>
    <t>Likely miniature</t>
  </si>
  <si>
    <t>Yellowish white inclusions in reddish pink surfaces.</t>
  </si>
  <si>
    <t xml:space="preserve"> remains of slip (cream/pinkish). </t>
  </si>
  <si>
    <t xml:space="preserve">Remains of slip on edge and light orange surfaces. </t>
  </si>
  <si>
    <t>close to 2.4 but flater rim.</t>
  </si>
  <si>
    <t>Deposition on section.</t>
  </si>
  <si>
    <t>Compact orange fabric.</t>
  </si>
  <si>
    <t xml:space="preserve">Slip all outer surface and inner surface. </t>
  </si>
  <si>
    <t xml:space="preserve">Close to 2.4 but also flater rim. </t>
  </si>
  <si>
    <t xml:space="preserve"> light pink core. One big void in the middle of the core parallel to surfaces</t>
  </si>
  <si>
    <t>greenish white surface and matrix</t>
  </si>
  <si>
    <t>Bowl form?</t>
  </si>
  <si>
    <t>slipped and light pink/orange surfaces.</t>
  </si>
  <si>
    <t xml:space="preserve"> possibly 2.4 </t>
  </si>
  <si>
    <t>Damaged or small (so could be part of other shapes).</t>
  </si>
  <si>
    <t>compact, white inclusions.</t>
  </si>
  <si>
    <t>greenish white/grey surfaces, Rilling marks visible</t>
  </si>
  <si>
    <t>similar than the one before but thicker rim.</t>
  </si>
  <si>
    <t>One half of the core is greenish. Pellets with varying colours (grey to red) and size/shape. One inclusion too small for naked eye seems to shin</t>
  </si>
  <si>
    <t xml:space="preserve"> reddish pink surface and possible remains of slip on the edge.e under light. Some rills</t>
  </si>
  <si>
    <t>Core is grey with grey inclusions and red inclusions in the margin.</t>
  </si>
  <si>
    <t xml:space="preserve">light brown, rillings visible on the inside (parallel and regular) and outside. </t>
  </si>
  <si>
    <t xml:space="preserve"> less compact fabric,  core lighter pink inclusions from white to reddish brown, varying size and shape.</t>
  </si>
  <si>
    <t>brownish orange, rilling marks visible</t>
  </si>
  <si>
    <t>Dark core. Very small white inclusions. Compact fabric.</t>
  </si>
  <si>
    <t>Thought it was a plate first</t>
  </si>
  <si>
    <t>one shiny inclusion; core is grey with grey pellets within.</t>
  </si>
  <si>
    <t>pinkish red surfaces</t>
  </si>
  <si>
    <t>Light brown core with very small inclusions</t>
  </si>
  <si>
    <t>Possible slip on the edge. L</t>
  </si>
  <si>
    <t xml:space="preserve"> slightly damaged but irregular rim. </t>
  </si>
  <si>
    <t xml:space="preserve"> Reddish orange section with pellets as inclusions.</t>
  </si>
  <si>
    <t>cream slip outer surface and light brown outer surface</t>
  </si>
  <si>
    <t>2.7?</t>
  </si>
  <si>
    <t>red/brown inclusions ad possibly black (no fresh break)</t>
  </si>
  <si>
    <t xml:space="preserve"> slipped? rillings visible</t>
  </si>
  <si>
    <t>White inclusions and pellets</t>
  </si>
  <si>
    <t xml:space="preserve">Remains a slip (?) </t>
  </si>
  <si>
    <t xml:space="preserve">variation of 2.7? A little bit more pointy. </t>
  </si>
  <si>
    <t>brown/grey inclusions</t>
  </si>
  <si>
    <t>Variation of 2.7, bowls D6, D8 or D9:</t>
  </si>
  <si>
    <t>(too small to assess curve)</t>
  </si>
  <si>
    <t>pink section with white inclusions</t>
  </si>
  <si>
    <t xml:space="preserve"> greyish white surface </t>
  </si>
  <si>
    <t>abraded by most likely post deposition process</t>
  </si>
  <si>
    <t>2.1-2.3 with pointy rim</t>
  </si>
  <si>
    <t>Crisp ware painted</t>
  </si>
  <si>
    <t>Crisp Ware, poorly fired</t>
  </si>
  <si>
    <t xml:space="preserve">Base </t>
  </si>
  <si>
    <t>dark brown or black sherds, set aside by Sagona</t>
  </si>
  <si>
    <t>black and white inclusions</t>
  </si>
  <si>
    <t>Thick rim but less inverted than type 2.4</t>
  </si>
  <si>
    <t>Bricky red ware</t>
  </si>
  <si>
    <t>Black and yellowish inclusions in red sections.</t>
  </si>
  <si>
    <t xml:space="preserve"> inscription -  Dark brown surfaces.</t>
  </si>
  <si>
    <t>rewashed,</t>
  </si>
  <si>
    <t>Yellowish inclusions</t>
  </si>
  <si>
    <t>One has a mottled surface.</t>
  </si>
  <si>
    <t>dark brown</t>
  </si>
  <si>
    <t>Pentola?</t>
  </si>
  <si>
    <t>Same type of inclusions</t>
  </si>
  <si>
    <t>Nearly black</t>
  </si>
  <si>
    <t>broken edge so only a bit remaining.</t>
  </si>
  <si>
    <t xml:space="preserve">Too fragmented and one is non-diagnostic but were set apart by Sagona </t>
  </si>
  <si>
    <t>F4 and F5</t>
  </si>
  <si>
    <t>rounded black inclusion.</t>
  </si>
  <si>
    <t>Pink Buff Imported</t>
  </si>
  <si>
    <t>F7?</t>
  </si>
  <si>
    <t>Shiny inclusions</t>
  </si>
  <si>
    <t xml:space="preserve">Summary from Sagona's report </t>
  </si>
  <si>
    <t>Crisp Ware painted</t>
  </si>
  <si>
    <t>Crisp Ware badly fired</t>
  </si>
  <si>
    <t>Bricked Red</t>
  </si>
  <si>
    <t>Buff</t>
  </si>
  <si>
    <t>Diagnostic</t>
  </si>
  <si>
    <t>Borg in-Nadur</t>
  </si>
  <si>
    <t>No</t>
  </si>
  <si>
    <t>Thick Rim,(is it possible that it is 352/18?), or Borg in nadur sample?</t>
  </si>
  <si>
    <t>Rim?</t>
  </si>
  <si>
    <t>small fragments with carination</t>
  </si>
  <si>
    <t>inclusions are dark brown or black pellets</t>
  </si>
  <si>
    <t xml:space="preserve">brittle and white/grey/greenish </t>
  </si>
  <si>
    <t xml:space="preserve"> 1.6 Quercia</t>
  </si>
  <si>
    <t xml:space="preserve">core different from surface, core is greenish grey with red pellets. </t>
  </si>
  <si>
    <t xml:space="preserve">reddish/pink surface, </t>
  </si>
  <si>
    <t>The difference between the core and the surface could suggest a slip (?) or a specific firing condition</t>
  </si>
  <si>
    <t>Compact fabric, some inclusions are small red pellets, rare white inclusions.</t>
  </si>
  <si>
    <t>Slip on the edge</t>
  </si>
  <si>
    <t xml:space="preserve"> accumulation of white material, possible post-depositional : calcium carbonate? Edges with fresh breaks don’t have it. </t>
  </si>
  <si>
    <t>brown core, red and brown inclusions (pellets)</t>
  </si>
  <si>
    <t xml:space="preserve">grey and pink surface (from firing), potential calcium carbonate deposition on one edge </t>
  </si>
  <si>
    <t>Plate or Min?</t>
  </si>
  <si>
    <t>brown/yellowish core, brown or red inclusions</t>
  </si>
  <si>
    <t xml:space="preserve">1.4 ? </t>
  </si>
  <si>
    <t>small fragment, diameter ~ 9 cm, maybe min?</t>
  </si>
  <si>
    <t>Bowl or min?</t>
  </si>
  <si>
    <t>slip and parallel rilling marks on the slip</t>
  </si>
  <si>
    <t>similarities with 3.5 or 2.4</t>
  </si>
  <si>
    <t>8cm of diameter: miniature?</t>
  </si>
  <si>
    <t>Diagnostic sherds</t>
  </si>
  <si>
    <t>F1</t>
  </si>
  <si>
    <t>most probably all F1. One has concretion but not chalky (very hard)</t>
  </si>
  <si>
    <t>F4 or 5</t>
  </si>
  <si>
    <t>Rim and Handle</t>
  </si>
  <si>
    <t>Yellowish white inclusions.</t>
  </si>
  <si>
    <t>inscription on the inside of the rim</t>
  </si>
  <si>
    <t>Pentola (B1):</t>
  </si>
  <si>
    <t>residual probably.</t>
  </si>
  <si>
    <t>Very compact, one visible inclusion (red)</t>
  </si>
  <si>
    <t xml:space="preserve">possibly slipped? Dark red surfaces and dark brown in section. </t>
  </si>
  <si>
    <t>thinner</t>
  </si>
  <si>
    <t>yellowish white inclusions with also dark patches visible in section</t>
  </si>
  <si>
    <t xml:space="preserve"> decorative line outer surface</t>
  </si>
  <si>
    <t xml:space="preserve"> or tegame?  Thinner</t>
  </si>
  <si>
    <t>Tegame?</t>
  </si>
  <si>
    <t>no fresh break but white visible inclusions</t>
  </si>
  <si>
    <t xml:space="preserve"> or pentola? small fragment </t>
  </si>
  <si>
    <t xml:space="preserve"> sherd with a small fragment of rim (or inner shoulder?). </t>
  </si>
  <si>
    <t>Dark brown possibly traces of burning</t>
  </si>
  <si>
    <t>F7</t>
  </si>
  <si>
    <t>Smoothened pink surface</t>
  </si>
  <si>
    <t xml:space="preserve">Darker core, margins are orange/pink, compact and no numerous inclusions </t>
  </si>
  <si>
    <t xml:space="preserve">Smoothened outside, Slippe outside (cream) and light greyish pink inside </t>
  </si>
  <si>
    <t>D9? 2.3?</t>
  </si>
  <si>
    <t>Rim is pointy (//earlier bowls) but slightly flaring. Looks like D9 however more globular (very rounded bottom)</t>
  </si>
  <si>
    <t>Pinkish red in section (same than inner surface), large inclusions black and brown (grog?) possible white inclusions (or post deposition?)</t>
  </si>
  <si>
    <t>Whitish slip/cream outer surface</t>
  </si>
  <si>
    <t>d6?</t>
  </si>
  <si>
    <t>More globular and triangular rim. The remaining rim is very small so based on the overall shape</t>
  </si>
  <si>
    <t>Orange in section, yellow inclusions</t>
  </si>
  <si>
    <t xml:space="preserve">Slipped outer surface, irregular. inner suface orange. </t>
  </si>
  <si>
    <t>1.5 or 1.6 or D27.1</t>
  </si>
  <si>
    <t>Irregular edge, crack wit big white inclusion, irregular base</t>
  </si>
  <si>
    <t>Min Bowl</t>
  </si>
  <si>
    <t>Grey and brown in section, small red and white inclusion</t>
  </si>
  <si>
    <t>Light brown surfaces</t>
  </si>
  <si>
    <t>Shape between 3.4 (rounded rim) and 3.5 (no broadening)</t>
  </si>
  <si>
    <t>Black inclusions in grey section, varied size and shape</t>
  </si>
  <si>
    <t>Greenish/Grey surface</t>
  </si>
  <si>
    <t>3.5 but less inverted</t>
  </si>
  <si>
    <t>Compact fabric, pink margin and grey core, rare fine white inclusions</t>
  </si>
  <si>
    <t>Slip? or smoothned surface</t>
  </si>
  <si>
    <t>3.5 but rim is nearly rolled inside</t>
  </si>
  <si>
    <t>Light brown section with black inclusions</t>
  </si>
  <si>
    <t>Light pinkish surface</t>
  </si>
  <si>
    <t>White and brown inclusions</t>
  </si>
  <si>
    <t>Dark brown and black</t>
  </si>
  <si>
    <t>Triangular rim - uncommon</t>
  </si>
  <si>
    <t>Greyish core and light pink margins, inclusions are small and brown (pellets?)</t>
  </si>
  <si>
    <t>Pinkish brown surface, base has rilling marks (and a few on the surface), surface powdery</t>
  </si>
  <si>
    <t xml:space="preserve">Core is greyish brown and margin light pink, inlcusions are brown and black of varying sizes </t>
  </si>
  <si>
    <t>Light brown surfaces, irregular.Powder texutre, rilling marks (regular in the base)</t>
  </si>
  <si>
    <t>3.5 but less inverted, no broadening</t>
  </si>
  <si>
    <t>pink in section, brownish red inclusions (grog?)</t>
  </si>
  <si>
    <t>Light pink with lightening at the rim</t>
  </si>
  <si>
    <t>Note: miniature cups/bowl are more varied than Quercia 2011</t>
  </si>
  <si>
    <t>greenish pink section, inclusion not visible</t>
  </si>
  <si>
    <t>Greensih grey surfaces, powdery surface</t>
  </si>
  <si>
    <t xml:space="preserve">Close to 3.4 (broadening of the rim) but inverted </t>
  </si>
  <si>
    <t>Light brown / cream section, compact and no visible inclusions</t>
  </si>
  <si>
    <t>Creem (slighly greenish outside)</t>
  </si>
  <si>
    <t>Brownish section, very small white inclusion</t>
  </si>
  <si>
    <t>Light brown and cream, not smoothened (patches comme si ça avait coulé)</t>
  </si>
  <si>
    <t>3.5 but broader</t>
  </si>
  <si>
    <t>powdery</t>
  </si>
  <si>
    <t>White and light red inclusions in black section</t>
  </si>
  <si>
    <t>Black surfaces. Incription or postdeposition/trowel?</t>
  </si>
  <si>
    <t>Triangular rim - as above</t>
  </si>
  <si>
    <t>Min?</t>
  </si>
  <si>
    <t>Small fragments, hard to know if small bowl/plate</t>
  </si>
  <si>
    <t xml:space="preserve">Orange margins and light brown in section, small red inclusions. </t>
  </si>
  <si>
    <t>Reddish orange surface, powdery, roug finish (comme si ça avait coulé)</t>
  </si>
  <si>
    <t>Shallow vessel, 3.5 but not inverted (no major broadening like in 3.4)</t>
  </si>
  <si>
    <t>Orange brown section, compact, one white inclusion seen in small fresh break</t>
  </si>
  <si>
    <t>cream, proably slipped outside but powdery, less regular in the inner surface</t>
  </si>
  <si>
    <t xml:space="preserve">Light orange section with brownish red inclusions, pellets? </t>
  </si>
  <si>
    <t>Inscription? Damage? no fired clay on the edges, trowel?  Grey brown surfaces</t>
  </si>
  <si>
    <t>3.5? not inverted but no broadening at the rim. Broadening at the base</t>
  </si>
  <si>
    <t>Section is dark grey, in small fresh break white and several inclusions darker (black) hard to see;</t>
  </si>
  <si>
    <t>Rough surface finish on outside, parallel rillings in the sinde. Brownish surfaces</t>
  </si>
  <si>
    <t>1.8?</t>
  </si>
  <si>
    <t xml:space="preserve">Rim is not finished well </t>
  </si>
  <si>
    <t>Light brwn core, one big black inclusion in fresh break and smaller brown inclusions</t>
  </si>
  <si>
    <t>Light brown inner surface (lighter close to the time) with rough surface finish (quite powdery), rilling marks (wet wiped? Razed ? Brushed?), light pink outer surface</t>
  </si>
  <si>
    <t>Brown margins and dark grey core, brown inclusions and very small white inclusions</t>
  </si>
  <si>
    <t>Brown surfaces, patches (remains of slip or damage?)</t>
  </si>
  <si>
    <t>Grey core and light brown margins, small black inclusions (pellets?)</t>
  </si>
  <si>
    <t>Light brownish surfaces, regular rilling marks visible</t>
  </si>
  <si>
    <t>1.5? (or 1.6?)</t>
  </si>
  <si>
    <t>Grey core very regular, marging same colour  than surface and small white inclusions</t>
  </si>
  <si>
    <t xml:space="preserve">Pinkish red surface, cream colour only on the edge. </t>
  </si>
  <si>
    <t>1.4 ? (base is similar)</t>
  </si>
  <si>
    <t xml:space="preserve">The rim is also close to 1.8 but the base is not. metal deposition on part of the sherd </t>
  </si>
  <si>
    <t>Brown in section, brown pellets inlcusions and white inclusions</t>
  </si>
  <si>
    <t>Outer dark brown surface and inner light brown surface (slipped most probbably, patchy on the edge)</t>
  </si>
  <si>
    <t>Grey in section with small white inclusions, one orange inclusion in fresh break</t>
  </si>
  <si>
    <t>Brownish grey outer sirface with one strike, unliely inscription but could be a damgae to the green or a trowel hit. inner surface is brownish.</t>
  </si>
  <si>
    <t>residual?</t>
  </si>
  <si>
    <t>Section is light pink with many voids and some white inclusion (looks like high fire temperature)</t>
  </si>
  <si>
    <t>Slipped, pinkish/creamish</t>
  </si>
  <si>
    <t>Brownish orange in section, pellets (brown?) and small white inclsuions</t>
  </si>
  <si>
    <t>Pinkish outer surface, cream colour close to the rim</t>
  </si>
  <si>
    <t>D6</t>
  </si>
  <si>
    <t>Pinkish orange margins, greyish section. Black and red inclusions pellets? some shiny inclusions?</t>
  </si>
  <si>
    <t>Cream surfaces, a few shiny inclusions (keep on the side)</t>
  </si>
  <si>
    <t>Fabric 1?</t>
  </si>
  <si>
    <t>Grey light brown section with black inlcusions and brown inclusions</t>
  </si>
  <si>
    <t>Grey surfaces with visible black inclusions</t>
  </si>
  <si>
    <t>Possible post deposition</t>
  </si>
  <si>
    <t xml:space="preserve">margin same colour than surface and grey core, very small white inclusions </t>
  </si>
  <si>
    <t>Pink and cream outer surface (slip?) and orange red inner surface, regular rilling marks</t>
  </si>
  <si>
    <t>Orange section , brownih orage pellets (grog?)</t>
  </si>
  <si>
    <t>Red in section with white inclusions (yellowish white inclusions)</t>
  </si>
  <si>
    <t xml:space="preserve">Cream slip inside and outside, rilling marks </t>
  </si>
  <si>
    <t xml:space="preserve">Light pink section, white black and red inlcusions. </t>
  </si>
  <si>
    <t>Powdery cream surfaces (slip?)</t>
  </si>
  <si>
    <t>Margins are light brown, core is grey, brown pellets(very small inclusion in compact fabric)</t>
  </si>
  <si>
    <t>inner furcae is reddish orange and uter sruface light brown</t>
  </si>
  <si>
    <t>Margins are brownish orange and core light grey (small white inclusions and brown/black pellets)</t>
  </si>
  <si>
    <t>Light pink surface toward cream (slip?) with a dark patch (burning??)</t>
  </si>
  <si>
    <t xml:space="preserve">Brownish orange section with numerous small white inclusions </t>
  </si>
  <si>
    <t>Cream outer surface and edge (slip), light pink inner surface except close to the edge</t>
  </si>
  <si>
    <t>Flattened rim, likely residual</t>
  </si>
  <si>
    <t>Same colour than surface in section, brown pellets (grog?) - similar colour than the matrix</t>
  </si>
  <si>
    <t>Light brown surfaces, irregular rilling marks</t>
  </si>
  <si>
    <t>Small white and dark brown inclusion in brown core all through section</t>
  </si>
  <si>
    <t>Cream slip outside with rilling marks and big iron rich inclusions, inner surface also slipped but more light pink in colour</t>
  </si>
  <si>
    <t>D7?</t>
  </si>
  <si>
    <t xml:space="preserve">Orange inclusions in light grey core, small white inclusions or deposition? </t>
  </si>
  <si>
    <t xml:space="preserve">Light brown surfaces </t>
  </si>
  <si>
    <t>yellowish  in section with brown and black pellets as inclusions (grog?)</t>
  </si>
  <si>
    <t xml:space="preserve">Whitish brown outisde or grey? Light pink in inside </t>
  </si>
  <si>
    <t>light brown in section with brown and black pellets as inclusions (grog?)</t>
  </si>
  <si>
    <t>Light brown outer surface and beige inside, inclusion visible from surfaces</t>
  </si>
  <si>
    <t>Yellowish brown in section with black inclusions (pellets?/grog?)</t>
  </si>
  <si>
    <t xml:space="preserve">Greyish/light brown surfaces </t>
  </si>
  <si>
    <t xml:space="preserve">Brownish orange </t>
  </si>
  <si>
    <t>Triangular rim close to D7 but seem to be a shallow vessel (maybe a miniature) similar rim than the triangular rim cited above. Broadening of the wall (maybe for base?</t>
  </si>
  <si>
    <t>Margins same than surface and gry core, a few brown inclusion visible, compact</t>
  </si>
  <si>
    <t>Reddish brown surfaces, a lot of post-depositional on section; CACO3</t>
  </si>
  <si>
    <t>Brown section with white inclusion (lime?) and one big black inclusion, angular in the small fresh break (possibly grog?)</t>
  </si>
  <si>
    <t>Cream outer surface and light greyish brown inner, powdery</t>
  </si>
  <si>
    <t>2.6-7</t>
  </si>
  <si>
    <t>Margins orangish brown and darker brown core with small dark brown inclusions</t>
  </si>
  <si>
    <t>D6 or D9</t>
  </si>
  <si>
    <t>Thinner than the other, rim quite small for rim attitude. Could it be min?</t>
  </si>
  <si>
    <t xml:space="preserve">Bowl or min? </t>
  </si>
  <si>
    <t>Light brown/pink section with very small white inclusions</t>
  </si>
  <si>
    <t>Cream surfaces (slip?)</t>
  </si>
  <si>
    <t>D9?</t>
  </si>
  <si>
    <t>Brownish orange in section with pellets of same colour</t>
  </si>
  <si>
    <t xml:space="preserve">Light brownish pink </t>
  </si>
  <si>
    <t>pink and brown core with small white inclusions</t>
  </si>
  <si>
    <t>Cream surfaces with slip</t>
  </si>
  <si>
    <t>2.4?</t>
  </si>
  <si>
    <t xml:space="preserve">Small fragments, most probably plate forms </t>
  </si>
  <si>
    <t>Grey and brown in section, small grey inclusions (pellets?)</t>
  </si>
  <si>
    <t xml:space="preserve">Grey surfaces </t>
  </si>
  <si>
    <t>Margins same than surfaces and light grey core, small white and brown inclusions</t>
  </si>
  <si>
    <t xml:space="preserve">Light pink/orange </t>
  </si>
  <si>
    <t>1.6? or earlier?</t>
  </si>
  <si>
    <t>Thicker small fragment</t>
  </si>
  <si>
    <t xml:space="preserve">Light pinkinsh brown core with small brown pellets </t>
  </si>
  <si>
    <t>Brown core with small white and darker brown inclusions</t>
  </si>
  <si>
    <t xml:space="preserve">Light orange- brown inner and light brown (beige) outer </t>
  </si>
  <si>
    <t>1.4? rounded rim</t>
  </si>
  <si>
    <t>Unsure shape (two could be lids?) or edge too small for rim attitude</t>
  </si>
  <si>
    <t>Orange core and brownnish/red inclusions</t>
  </si>
  <si>
    <r>
      <rPr>
        <rFont val="Arial"/>
        <b/>
        <color theme="1"/>
      </rPr>
      <t>1.4</t>
    </r>
    <r>
      <rPr>
        <rFont val="Arial"/>
        <color theme="1"/>
      </rPr>
      <t xml:space="preserve"> or 1.6?</t>
    </r>
  </si>
  <si>
    <t>D29 and D36?</t>
  </si>
  <si>
    <t>Storage jar?</t>
  </si>
  <si>
    <t>Black inclusions (grog?)</t>
  </si>
  <si>
    <t>close to D71</t>
  </si>
  <si>
    <t>Large bowl or jar?</t>
  </si>
  <si>
    <t xml:space="preserve">A few Large inclusions, iron rich brown material (grog?) </t>
  </si>
  <si>
    <t>Cracked and friable fabric, greenish surfaces</t>
  </si>
  <si>
    <t>Light pink/orange, visible rilling marks</t>
  </si>
  <si>
    <t>Grey inclusions of varied shapes, a few brown inclusions and white inclusions in small fresh break</t>
  </si>
  <si>
    <t>Small fragments or unclear rim attitude</t>
  </si>
  <si>
    <t>Core is brown with white and brown inclusions</t>
  </si>
  <si>
    <t>Cream (powdery) outer surface (possibly slipped) and light brown inner surface.</t>
  </si>
  <si>
    <t>Orange in section, small white inclusions (or post deposit?)</t>
  </si>
  <si>
    <t xml:space="preserve">Plate? </t>
  </si>
  <si>
    <t>Orange in section, small white inclusions and one large void visible in break</t>
  </si>
  <si>
    <t xml:space="preserve">Brown outer, cream slip top inner edge </t>
  </si>
  <si>
    <t>Thought it was a jug because of rim attitude but there seems to be slip on the edge of the inside surface</t>
  </si>
  <si>
    <t>Dark brown section with small white inclusions</t>
  </si>
  <si>
    <t xml:space="preserve">Brownish red surface </t>
  </si>
  <si>
    <t>Rolled rim ? D26.3?</t>
  </si>
  <si>
    <t>Diagnostic body?</t>
  </si>
  <si>
    <t>Put aside by the archaeologist, possibly part of a neck</t>
  </si>
  <si>
    <t>Urn and urn?</t>
  </si>
  <si>
    <t>Reddish and white inclusions</t>
  </si>
  <si>
    <t>Painted red and cream slip</t>
  </si>
  <si>
    <t>Body</t>
  </si>
  <si>
    <t>Pinkish orange section, some white inclusion</t>
  </si>
  <si>
    <t xml:space="preserve">Inscribed possibly LT? Pinkish orange surface </t>
  </si>
  <si>
    <t>Not extracted before but baged</t>
  </si>
  <si>
    <t>Others</t>
  </si>
  <si>
    <t>Generic fabric, most likely F1 but quick count. Imports could be mixed within</t>
  </si>
  <si>
    <t>Full total</t>
  </si>
  <si>
    <t>described</t>
  </si>
  <si>
    <t>Crisp Ware/Crisp Ware gritty?</t>
  </si>
  <si>
    <t>Trefoil</t>
  </si>
  <si>
    <t>Diagnostic body sherds</t>
  </si>
  <si>
    <t>Unrecognised rims</t>
  </si>
  <si>
    <t>Coarse-Ware (handmade)</t>
  </si>
  <si>
    <t>Sagona highlights 1 gritty variant but two could fit the description</t>
  </si>
  <si>
    <t>Thick Jar?</t>
  </si>
  <si>
    <t>Deep vessel, basin</t>
  </si>
  <si>
    <t>D36?</t>
  </si>
  <si>
    <t>Jug?</t>
  </si>
  <si>
    <t>Open forms</t>
  </si>
  <si>
    <t>Fragments</t>
  </si>
  <si>
    <t xml:space="preserve">Plates ? </t>
  </si>
  <si>
    <t>including possible min? Small fragments</t>
  </si>
  <si>
    <t>Small fragments</t>
  </si>
  <si>
    <t>Sizes of inclusions differ.  Mostly white inclusions and clay pellets/grog/iron rich content. These might not be visible when sherds are fired uniformly through sections. One or two shiny inclusions against light (too small to be described naked eye). Mostly linear voids parallel to surface.</t>
  </si>
  <si>
    <t>OccasionalPatchy slip, ribbed, surface is razed/brushed/wiped and often mottled red/orange to greenish</t>
  </si>
  <si>
    <t>Poorly fired</t>
  </si>
  <si>
    <t>Large voids (more than 0.5cm long) and white inclusions, some of them seem dislodged. Rare small black inclusions.</t>
  </si>
  <si>
    <t>Same than above</t>
  </si>
  <si>
    <t>Blister so shape could have changed</t>
  </si>
  <si>
    <t>purple core/brown or grey margins. Numerous white inclusions of different sizes (possible limestone and foraminfera, one shiny inclusion at least and one reddish inclusion in small fresh break)</t>
  </si>
  <si>
    <t>slipped, greenish/cream slip in colour</t>
  </si>
  <si>
    <t>small white inclusions and the red/grey pellets</t>
  </si>
  <si>
    <t>More evenly fired</t>
  </si>
  <si>
    <t>small white inclusions and the red/grey pellets and one/two shiny inclusions and voids</t>
  </si>
  <si>
    <t>White inclusions</t>
  </si>
  <si>
    <t>Slipped outside</t>
  </si>
  <si>
    <t>Grey core, white limey inclusions of varied size</t>
  </si>
  <si>
    <t>A few black inclusion of 2 mm on surface, hard to see inclusions in small fresh break due to colour although some white inclusions</t>
  </si>
  <si>
    <t>greenish/ grey or white surface with rillings which could be razed</t>
  </si>
  <si>
    <t>iron rich material (clay pellets?)</t>
  </si>
  <si>
    <t>rough surface finish like most the assemblage and different firing based on surface colour.</t>
  </si>
  <si>
    <t>1.7 and 1.6</t>
  </si>
  <si>
    <t>numerous black/brown irregular in shape and size inclusions seen on surface which are possibly clay/iron rich content which can be seen in section (this common patch) which are black in the greenish/yellowish core and red in the margins.</t>
  </si>
  <si>
    <t>Base is highly irregular and has rilling marks. Post depositional alteration possible.</t>
  </si>
  <si>
    <t>One is slipped</t>
  </si>
  <si>
    <t>1.3?</t>
  </si>
  <si>
    <t>pointy rim</t>
  </si>
  <si>
    <t xml:space="preserve">orange and pinkish orange </t>
  </si>
  <si>
    <t>1.4-1.6?</t>
  </si>
  <si>
    <t>Smaller sherds</t>
  </si>
  <si>
    <t>different colour on surface (reminiscent of fabric 4) due to firing</t>
  </si>
  <si>
    <t>1.6-1.7</t>
  </si>
  <si>
    <t>numerous inclusions which could be clay pellets (black in areas where the vessel is fully black and reddish otherwise)</t>
  </si>
  <si>
    <t>Black sherd</t>
  </si>
  <si>
    <t>This plate was likely fired in reducing atmosphere.</t>
  </si>
  <si>
    <t>Whitish inclusions (looks lime or other CaCO3</t>
  </si>
  <si>
    <t>Slip?</t>
  </si>
  <si>
    <t xml:space="preserve"> 3.4 or 3.5 but quite thick (rim is damaged but seem pointy, not inverted) so possibly earlier, smoothened base.</t>
  </si>
  <si>
    <t>Frequent very small yellowish white inclusions.</t>
  </si>
  <si>
    <t>. Possible slip whitish outside surface? (creamy colour)</t>
  </si>
  <si>
    <t>close to shape 3.4, shallow bowl</t>
  </si>
  <si>
    <t>red angular inclusions (sparse in fresh break)</t>
  </si>
  <si>
    <t>ellowish (maybe slipped?), small white inclusions clustered closer to outer surface</t>
  </si>
  <si>
    <t>thinner wall, less inverted but pointy rim</t>
  </si>
  <si>
    <t>Rim: 1 quite thin whitish/ greenish. Also friable, shape similar than profile just above. Greenish matrix inside with some pink very small either inclusion (or fabric)</t>
  </si>
  <si>
    <t xml:space="preserve">Diagnostic count </t>
  </si>
  <si>
    <t>Have a smoothened internal surface (unsure if slipped), orange (not outside)</t>
  </si>
  <si>
    <t>Profie</t>
  </si>
  <si>
    <t>mottled with grey on one surface</t>
  </si>
  <si>
    <t>low vessel, The rim is irregular.</t>
  </si>
  <si>
    <t>smoothened / slipped surface one yellow outer surfacee and one orange, 2 have grey patches from cooking or the firing. One has paint brush or wet wiped marks on the surface (irregular rills in several directions)</t>
  </si>
  <si>
    <t>one with smoothened/or slipped</t>
  </si>
  <si>
    <t>small fragments</t>
  </si>
  <si>
    <t>1 was set aside because calcite on one surface could be post-deposition, set aside for photography</t>
  </si>
  <si>
    <t>not identified</t>
  </si>
  <si>
    <t>too small and rim attitude unclear (eg. one could be a jug or bowl?)</t>
  </si>
  <si>
    <t>trefoil jug</t>
  </si>
  <si>
    <t>flask</t>
  </si>
  <si>
    <t>White inclusions (limestone?)</t>
  </si>
  <si>
    <t>small fragments, slipped on the outside of both of them</t>
  </si>
  <si>
    <t>thick, slipped with dark grey core</t>
  </si>
  <si>
    <t>Storage vessel? Flat top amphora or jar?</t>
  </si>
  <si>
    <t>large bowl or basin</t>
  </si>
  <si>
    <t>Very small fragments</t>
  </si>
  <si>
    <t>Core colour is red with red inclusions (both round and angular), 1 grey inclusion slightly shiny, mic picture taken.</t>
  </si>
  <si>
    <t>brownish orange (surface with rilling marks, possibly wiped or brushed or razed)</t>
  </si>
  <si>
    <t>Type 3.4</t>
  </si>
  <si>
    <t>Base has concentric string marks</t>
  </si>
  <si>
    <t>Fabric is greenish white with black inclusions and brown inclusions, varying shape and size.</t>
  </si>
  <si>
    <t>Brittle, cracks visible. One soothing mark on part of the rim. Some rills visible on inside</t>
  </si>
  <si>
    <t>between 3.4 and 3.5</t>
  </si>
  <si>
    <t>Grey core with red and black inclusions, varied shapes and sizes</t>
  </si>
  <si>
    <t>Brown and brownish white</t>
  </si>
  <si>
    <t>type between 3.4 and 3.5</t>
  </si>
  <si>
    <t>dark core and black pellets in core</t>
  </si>
  <si>
    <t>light red surfaces</t>
  </si>
  <si>
    <t>3.5 variation</t>
  </si>
  <si>
    <t>light reddish core with small white inclusions</t>
  </si>
  <si>
    <t>Light brown fabric, compact with rare inclusions, two small red visible in fresh breaks and small white inclusions</t>
  </si>
  <si>
    <t>Numerous white inclusions, varied size, compact red matrix</t>
  </si>
  <si>
    <t>slip only on edge?</t>
  </si>
  <si>
    <t>Numerous white inclusions, varied size, compact red matrix, one shiny inclusion</t>
  </si>
  <si>
    <t>Slipped sherd</t>
  </si>
  <si>
    <t xml:space="preserve">Inclusions are white and some of them look like decomposition of calcite under the microscope. 
</t>
  </si>
  <si>
    <t>traces of slip on the edge of the rim,</t>
  </si>
  <si>
    <t>uter margin close to outer surface is dark grey, core is greenish and margin close to inner surface is surface colour. Inclusions are black, brown and red pellets (possible grog or iron rich incusions).</t>
  </si>
  <si>
    <t>Surface pinkish orange finish: wet wiped, razed or brushed as lines are in all directions on outer surface.</t>
  </si>
  <si>
    <t>dislodged inclusion or blister close to the rim</t>
  </si>
  <si>
    <t>core is grey/green and margins same colour than surface. Very compact fabric, inclusions not really visible with the eye except some small pellets</t>
  </si>
  <si>
    <t>pinkish orange</t>
  </si>
  <si>
    <t>Inclusions: red pellets and possibly white inclusions</t>
  </si>
  <si>
    <t>pinkish surface and all through section,  some regular rilling marks on outer surface. </t>
  </si>
  <si>
    <t>red pellets inclusions(possible grogs, some are not rounded)</t>
  </si>
  <si>
    <t>outer is slipped (one lump from when it was applied was fired)</t>
  </si>
  <si>
    <t>pinkish orange, compact fabric, small brown pellet and very small white inclusions</t>
  </si>
  <si>
    <t>Pale cream inside the surface (greenish and orange), brownish pink section</t>
  </si>
  <si>
    <t>white inclusions and a few black inclusions.</t>
  </si>
  <si>
    <t>Brown inclusions (possible grog, larger than usual pellets irregular size pottery), light brown in core</t>
  </si>
  <si>
    <t xml:space="preserve">pinkish orange, rillings outer surface. </t>
  </si>
  <si>
    <t>D9</t>
  </si>
  <si>
    <t>light brown core some shiny inclusions (one photo taken with microscope) and black inclusions and white inclusions</t>
  </si>
  <si>
    <t>Grey/white surfaces</t>
  </si>
  <si>
    <t>large brown inclusions in fresh break</t>
  </si>
  <si>
    <t>pale brownish pink inclusions and red section with white inclusions.</t>
  </si>
  <si>
    <t>D9.3</t>
  </si>
  <si>
    <t>red section through.</t>
  </si>
  <si>
    <t>slip cream</t>
  </si>
  <si>
    <t>D6.1</t>
  </si>
  <si>
    <t>Small fragments,  some could be rims of other pots, some have edges close to types 1.4-6 2 fragments 1.3?</t>
  </si>
  <si>
    <t>Compact fabric, very small white inclusions.</t>
  </si>
  <si>
    <t>smoothened even on base. White slip on the edge only. Possibly residual </t>
  </si>
  <si>
    <t>whitish fabric, very chalky</t>
  </si>
  <si>
    <t>1.3-1.4</t>
  </si>
  <si>
    <t>core and pellets</t>
  </si>
  <si>
    <t>Reddish surfaces</t>
  </si>
  <si>
    <t>black and brown pellets</t>
  </si>
  <si>
    <t>Brown outer surface and reddish brown inner,</t>
  </si>
  <si>
    <t xml:space="preserve">grey core </t>
  </si>
  <si>
    <t>Residual?</t>
  </si>
  <si>
    <t xml:space="preserve">Dark core,black inclusions (?) and few white inclusions (2 in fresh break)
</t>
  </si>
  <si>
    <t>orange surfaces, wet wiped/brush/razing marks (rillings)</t>
  </si>
  <si>
    <t>brownish/greyish surfaces, crack (brittle?)</t>
  </si>
  <si>
    <t>Fragment, post deposition of calcite?</t>
  </si>
  <si>
    <t>black inclusins</t>
  </si>
  <si>
    <t>greenish / yellow surfaces, rilling marks outside</t>
  </si>
  <si>
    <t>brown inner surface and greenish yellow outer, pinkish margins.</t>
  </si>
  <si>
    <t xml:space="preserve">rim slightly broken </t>
  </si>
  <si>
    <t>Colour through section quite homogeneous, pinkish orange</t>
  </si>
  <si>
    <t>rillings, wet wiped/razing/brush marks?</t>
  </si>
  <si>
    <t>black inclusions and brown; pellets (grog???)</t>
  </si>
  <si>
    <t>grey outer surface and brownish</t>
  </si>
  <si>
    <t>grey core and black inclusions? (no fresh break)</t>
  </si>
  <si>
    <t>One surface slipped cream and one pinkish</t>
  </si>
  <si>
    <t>core is dark grey and margins light brownish pink. Pellets inclusions.</t>
  </si>
  <si>
    <t>INSCRIPTION,probably LT, Slip on the outer surface of the sherd and stop at the edge on inner surface which is reddish orange</t>
  </si>
  <si>
    <t>D8?</t>
  </si>
  <si>
    <t>F1?</t>
  </si>
  <si>
    <t>some black inclusion, unsure about the fabric as some black inclusions in fresh break. Dark orange fabric with some small white inclusions.</t>
  </si>
  <si>
    <t>D5</t>
  </si>
  <si>
    <t>F4 / F5?</t>
  </si>
  <si>
    <t>Bowl/plate</t>
  </si>
  <si>
    <t>Inclusions mostly small white</t>
  </si>
  <si>
    <t>. Dark colour.</t>
  </si>
  <si>
    <t>Unsure classification.</t>
  </si>
  <si>
    <t>1 has a bubble possibly from firing and the dark surfaces might be a result from firings</t>
  </si>
  <si>
    <t>F4 / F5</t>
  </si>
  <si>
    <t>Very small fragment</t>
  </si>
  <si>
    <t>parse small white inclusion in fresh break.</t>
  </si>
  <si>
    <t>reddish orange surface side and brownish red outside,Rilling marks visible on surfaces.</t>
  </si>
  <si>
    <t>Small white inclusions.</t>
  </si>
  <si>
    <t xml:space="preserve">Dark brown </t>
  </si>
  <si>
    <t>no fresh break as small fragment</t>
  </si>
  <si>
    <t>Dark brown/grey/rilling marks on the inner surface</t>
  </si>
  <si>
    <t>F4 / F5 ?</t>
  </si>
  <si>
    <t>compact, very small white inclusions</t>
  </si>
  <si>
    <t>Qolla?</t>
  </si>
  <si>
    <t>Rilling marks on the surfaces and small black marks.</t>
  </si>
  <si>
    <t>little is left of the rim itself</t>
  </si>
  <si>
    <t>small fragments of rims not identified</t>
  </si>
  <si>
    <t>Tot to subsample from</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</si>
</sst>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scheme val="minor"/>
    </font>
    <font>
      <color theme="1"/>
      <name val="Arial"/>
    </font>
    <font>
      <color theme="1"/>
      <name val="Arial"/>
      <scheme val="minor"/>
    </font>
    <font>
      <i/>
      <color theme="1"/>
      <name val="Arial"/>
      <scheme val="minor"/>
    </font>
    <font>
      <i/>
      <color theme="1"/>
      <name val="Arial"/>
    </font>
    <font/>
    <font>
      <b/>
      <color theme="1"/>
      <name val="Arial"/>
    </font>
    <font>
      <sz val="10.0"/>
      <color theme="1"/>
      <name val="Arial"/>
      <scheme val="minor"/>
    </font>
    <font>
      <sz val="12.0"/>
      <color rgb="FF000000"/>
      <name val="Times"/>
    </font>
    <font>
      <i/>
      <sz val="12.0"/>
      <color rgb="FF1155CC"/>
      <name val="Times"/>
    </font>
    <font>
      <sz val="14.0"/>
      <color theme="1"/>
      <name val="Arial"/>
      <scheme val="minor"/>
    </font>
    <font>
      <sz val="12.0"/>
      <color rgb="FF1155CC"/>
      <name val="Times"/>
    </font>
    <font>
      <b/>
      <sz val="12.0"/>
      <color rgb="FF1155CC"/>
      <name val="Arial"/>
      <scheme val="minor"/>
    </font>
    <font>
      <i/>
      <sz val="12.0"/>
      <color rgb="FF1155CC"/>
      <name val="Arial"/>
      <scheme val="minor"/>
    </font>
    <font>
      <sz val="12.0"/>
      <color rgb="FF1155CC"/>
      <name val="Arial"/>
      <scheme val="minor"/>
    </font>
    <font>
      <sz val="12.0"/>
      <color rgb="FF000000"/>
      <name val="Arial"/>
      <scheme val="minor"/>
    </font>
    <font>
      <sz val="10.0"/>
      <color rgb="FF9900FF"/>
      <name val="Arial"/>
      <scheme val="minor"/>
    </font>
    <font>
      <u/>
      <color theme="1"/>
      <name val="Arial"/>
      <scheme val="minor"/>
    </font>
    <font>
      <b/>
      <sz val="10.0"/>
      <color rgb="FF1155CC"/>
      <name val="Arial"/>
      <scheme val="minor"/>
    </font>
    <font>
      <i/>
      <sz val="10.0"/>
      <color rgb="FF1155CC"/>
      <name val="Arial"/>
      <scheme val="minor"/>
    </font>
    <font>
      <sz val="10.0"/>
      <color rgb="FF1155CC"/>
      <name val="Arial"/>
      <scheme val="minor"/>
    </font>
    <font>
      <u/>
      <sz val="10.0"/>
      <color rgb="FF000000"/>
      <name val="Arial"/>
      <scheme val="minor"/>
    </font>
    <font>
      <sz val="11.0"/>
      <color rgb="FF000000"/>
      <name val="Arial"/>
    </font>
    <font>
      <sz val="11.0"/>
      <color rgb="FF000000"/>
      <name val="&quot;Arial&quot;"/>
    </font>
    <font>
      <color rgb="FF000000"/>
      <name val="&quot;Arial&quot;"/>
    </font>
    <font>
      <i/>
      <sz val="11.0"/>
      <color rgb="FF000000"/>
      <name val="Arial"/>
    </font>
    <font>
      <sz val="11.0"/>
      <color rgb="FF000000"/>
      <name val="Arial"/>
      <scheme val="minor"/>
    </font>
  </fonts>
  <fills count="8">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CCCCCC"/>
        <bgColor rgb="FFCCCCCC"/>
      </patternFill>
    </fill>
    <fill>
      <patternFill patternType="solid">
        <fgColor theme="1"/>
        <bgColor theme="1"/>
      </patternFill>
    </fill>
    <fill>
      <patternFill patternType="solid">
        <fgColor rgb="FFFF0000"/>
        <bgColor rgb="FFFF0000"/>
      </patternFill>
    </fill>
    <fill>
      <patternFill patternType="solid">
        <fgColor rgb="FF434343"/>
        <bgColor rgb="FF434343"/>
      </patternFill>
    </fill>
  </fills>
  <borders count="9">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1"/>
    </xf>
    <xf borderId="0" fillId="0" fontId="1" numFmtId="0" xfId="0" applyAlignment="1" applyFont="1">
      <alignment vertical="bottom"/>
    </xf>
    <xf borderId="0" fillId="0" fontId="2" numFmtId="0" xfId="0" applyAlignment="1" applyFont="1">
      <alignment readingOrder="0"/>
    </xf>
    <xf borderId="0" fillId="0" fontId="3" numFmtId="0" xfId="0" applyAlignment="1" applyFont="1">
      <alignment readingOrder="0"/>
    </xf>
    <xf borderId="0" fillId="0" fontId="4" numFmtId="0" xfId="0" applyAlignment="1" applyFont="1">
      <alignment shrinkToFit="0" vertical="bottom" wrapText="0"/>
    </xf>
    <xf borderId="1" fillId="0" fontId="1" numFmtId="0" xfId="0" applyAlignment="1" applyBorder="1" applyFont="1">
      <alignment vertical="bottom"/>
    </xf>
    <xf borderId="0" fillId="0" fontId="1" numFmtId="0" xfId="0" applyAlignment="1" applyFont="1">
      <alignment readingOrder="0" vertical="bottom"/>
    </xf>
    <xf borderId="2" fillId="0" fontId="1" numFmtId="0" xfId="0" applyAlignment="1" applyBorder="1" applyFont="1">
      <alignment shrinkToFit="0" vertical="bottom" wrapText="1"/>
    </xf>
    <xf borderId="3" fillId="0" fontId="5" numFmtId="0" xfId="0" applyBorder="1" applyFont="1"/>
    <xf borderId="4" fillId="0" fontId="5" numFmtId="0" xfId="0" applyBorder="1" applyFont="1"/>
    <xf borderId="1" fillId="0" fontId="1" numFmtId="0" xfId="0" applyAlignment="1" applyBorder="1" applyFont="1">
      <alignment shrinkToFit="0" vertical="bottom" wrapText="0"/>
    </xf>
    <xf borderId="1" fillId="0" fontId="1" numFmtId="0" xfId="0" applyAlignment="1" applyBorder="1" applyFont="1">
      <alignment readingOrder="0" shrinkToFit="0" vertical="bottom" wrapText="1"/>
    </xf>
    <xf borderId="0" fillId="2" fontId="6" numFmtId="0" xfId="0" applyAlignment="1" applyFont="1">
      <alignment horizontal="center" readingOrder="0" shrinkToFit="0" vertical="bottom" wrapText="1"/>
    </xf>
    <xf borderId="1" fillId="0" fontId="1" numFmtId="0" xfId="0" applyAlignment="1" applyBorder="1" applyFont="1">
      <alignment horizontal="right" vertical="bottom"/>
    </xf>
    <xf borderId="0" fillId="3" fontId="1" numFmtId="0" xfId="0" applyAlignment="1" applyFill="1" applyFont="1">
      <alignment horizontal="center" shrinkToFit="0" vertical="bottom" wrapText="1"/>
    </xf>
    <xf borderId="0" fillId="0" fontId="6" numFmtId="0" xfId="0" applyAlignment="1" applyFont="1">
      <alignment readingOrder="0" vertical="bottom"/>
    </xf>
    <xf borderId="0" fillId="4" fontId="2" numFmtId="0" xfId="0" applyAlignment="1" applyFill="1" applyFont="1">
      <alignment readingOrder="0" shrinkToFit="0" wrapText="1"/>
    </xf>
    <xf borderId="0" fillId="4" fontId="2" numFmtId="0" xfId="0" applyAlignment="1" applyFont="1">
      <alignment shrinkToFit="0" wrapText="1"/>
    </xf>
    <xf borderId="0" fillId="0" fontId="7" numFmtId="0" xfId="0" applyAlignment="1" applyFont="1">
      <alignment readingOrder="0"/>
    </xf>
    <xf borderId="0" fillId="0" fontId="0" numFmtId="0" xfId="0" applyAlignment="1" applyFont="1">
      <alignment readingOrder="0"/>
    </xf>
    <xf borderId="0" fillId="0" fontId="7" numFmtId="0" xfId="0" applyFont="1"/>
    <xf borderId="0" fillId="0" fontId="8" numFmtId="0" xfId="0" applyAlignment="1" applyFont="1">
      <alignment readingOrder="0"/>
    </xf>
    <xf borderId="0" fillId="0" fontId="2" numFmtId="0" xfId="0" applyFont="1"/>
    <xf borderId="0" fillId="5" fontId="2" numFmtId="0" xfId="0" applyFill="1" applyFont="1"/>
    <xf borderId="0" fillId="0" fontId="9" numFmtId="0" xfId="0" applyAlignment="1" applyFont="1">
      <alignment readingOrder="0"/>
    </xf>
    <xf borderId="0" fillId="0" fontId="10" numFmtId="0" xfId="0" applyAlignment="1" applyFont="1">
      <alignment readingOrder="0"/>
    </xf>
    <xf borderId="0" fillId="0" fontId="2" numFmtId="0" xfId="0" applyAlignment="1" applyFont="1">
      <alignment readingOrder="0" shrinkToFit="0" wrapText="1"/>
    </xf>
    <xf borderId="0" fillId="0" fontId="11" numFmtId="0" xfId="0" applyAlignment="1" applyFont="1">
      <alignment readingOrder="0"/>
    </xf>
    <xf borderId="2" fillId="0" fontId="2" numFmtId="0" xfId="0" applyAlignment="1" applyBorder="1" applyFont="1">
      <alignment readingOrder="0" shrinkToFit="0" wrapText="1"/>
    </xf>
    <xf borderId="1" fillId="0" fontId="2" numFmtId="0" xfId="0" applyAlignment="1" applyBorder="1" applyFont="1">
      <alignment readingOrder="0" shrinkToFit="0" wrapText="1"/>
    </xf>
    <xf borderId="1" fillId="0" fontId="2" numFmtId="0" xfId="0" applyAlignment="1" applyBorder="1" applyFont="1">
      <alignment shrinkToFit="0" wrapText="1"/>
    </xf>
    <xf borderId="1" fillId="6" fontId="2" numFmtId="0" xfId="0" applyAlignment="1" applyBorder="1" applyFill="1" applyFont="1">
      <alignment readingOrder="0" shrinkToFit="0" wrapText="1"/>
    </xf>
    <xf borderId="0" fillId="0" fontId="11" numFmtId="0" xfId="0" applyFont="1"/>
    <xf borderId="1" fillId="0" fontId="2" numFmtId="0" xfId="0" applyBorder="1" applyFont="1"/>
    <xf borderId="5" fillId="0" fontId="10" numFmtId="0" xfId="0" applyAlignment="1" applyBorder="1" applyFont="1">
      <alignment readingOrder="0"/>
    </xf>
    <xf borderId="6" fillId="0" fontId="5" numFmtId="0" xfId="0" applyBorder="1" applyFont="1"/>
    <xf borderId="1" fillId="0" fontId="2" numFmtId="0" xfId="0" applyAlignment="1" applyBorder="1" applyFont="1">
      <alignment readingOrder="0"/>
    </xf>
    <xf borderId="0" fillId="0" fontId="12" numFmtId="0" xfId="0" applyAlignment="1" applyFont="1">
      <alignment readingOrder="0"/>
    </xf>
    <xf borderId="0" fillId="7" fontId="2" numFmtId="0" xfId="0" applyFill="1" applyFont="1"/>
    <xf borderId="0" fillId="7" fontId="13" numFmtId="0" xfId="0" applyAlignment="1" applyFont="1">
      <alignment readingOrder="0"/>
    </xf>
    <xf borderId="0" fillId="0" fontId="14" numFmtId="0" xfId="0" applyAlignment="1" applyFont="1">
      <alignment readingOrder="0"/>
    </xf>
    <xf borderId="5" fillId="0" fontId="15" numFmtId="0" xfId="0" applyAlignment="1" applyBorder="1" applyFont="1">
      <alignment readingOrder="0"/>
    </xf>
    <xf borderId="7" fillId="0" fontId="5" numFmtId="0" xfId="0" applyBorder="1" applyFont="1"/>
    <xf borderId="0" fillId="0" fontId="13" numFmtId="0" xfId="0" applyAlignment="1" applyFont="1">
      <alignment readingOrder="0"/>
    </xf>
    <xf borderId="2" fillId="0" fontId="2" numFmtId="0" xfId="0" applyAlignment="1" applyBorder="1" applyFont="1">
      <alignment readingOrder="0"/>
    </xf>
    <xf borderId="0" fillId="0" fontId="15" numFmtId="0" xfId="0" applyAlignment="1" applyFont="1">
      <alignment readingOrder="0"/>
    </xf>
    <xf borderId="0" fillId="3" fontId="0" numFmtId="0" xfId="0" applyAlignment="1" applyFont="1">
      <alignment readingOrder="0"/>
    </xf>
    <xf borderId="0" fillId="0" fontId="16" numFmtId="0" xfId="0" applyAlignment="1" applyFont="1">
      <alignment readingOrder="0"/>
    </xf>
    <xf borderId="0" fillId="0" fontId="17" numFmtId="0" xfId="0" applyFont="1"/>
    <xf borderId="0" fillId="5" fontId="8" numFmtId="0" xfId="0" applyAlignment="1" applyFont="1">
      <alignment readingOrder="0"/>
    </xf>
    <xf borderId="0" fillId="0" fontId="8" numFmtId="0" xfId="0" applyFont="1"/>
    <xf borderId="0" fillId="4" fontId="7" numFmtId="0" xfId="0" applyAlignment="1" applyFont="1">
      <alignment readingOrder="0" shrinkToFit="0" wrapText="1"/>
    </xf>
    <xf borderId="0" fillId="4" fontId="7" numFmtId="0" xfId="0" applyAlignment="1" applyFont="1">
      <alignment shrinkToFit="0" wrapText="1"/>
    </xf>
    <xf borderId="0" fillId="5" fontId="7" numFmtId="0" xfId="0" applyFont="1"/>
    <xf borderId="2" fillId="0" fontId="7" numFmtId="0" xfId="0" applyAlignment="1" applyBorder="1" applyFont="1">
      <alignment readingOrder="0"/>
    </xf>
    <xf borderId="1" fillId="0" fontId="7" numFmtId="0" xfId="0" applyAlignment="1" applyBorder="1" applyFont="1">
      <alignment readingOrder="0"/>
    </xf>
    <xf borderId="1" fillId="0" fontId="7" numFmtId="0" xfId="0" applyBorder="1" applyFont="1"/>
    <xf borderId="0" fillId="0" fontId="18" numFmtId="0" xfId="0" applyAlignment="1" applyFont="1">
      <alignment readingOrder="0"/>
    </xf>
    <xf borderId="0" fillId="0" fontId="19" numFmtId="0" xfId="0" applyAlignment="1" applyFont="1">
      <alignment readingOrder="0"/>
    </xf>
    <xf borderId="2" fillId="0" fontId="7" numFmtId="0" xfId="0" applyAlignment="1" applyBorder="1" applyFont="1">
      <alignment readingOrder="0" shrinkToFit="0" wrapText="1"/>
    </xf>
    <xf borderId="0" fillId="0" fontId="19" numFmtId="0" xfId="0" applyFont="1"/>
    <xf borderId="0" fillId="0" fontId="0" numFmtId="0" xfId="0" applyFont="1"/>
    <xf borderId="0" fillId="0" fontId="20" numFmtId="0" xfId="0" applyAlignment="1" applyFont="1">
      <alignment readingOrder="0"/>
    </xf>
    <xf borderId="0" fillId="0" fontId="21" numFmtId="0" xfId="0" applyAlignment="1" applyFont="1">
      <alignment readingOrder="0"/>
    </xf>
    <xf borderId="0" fillId="0" fontId="22" numFmtId="0" xfId="0" applyAlignment="1" applyFont="1">
      <alignment readingOrder="0"/>
    </xf>
    <xf borderId="0" fillId="0" fontId="23" numFmtId="0" xfId="0" applyAlignment="1" applyFont="1">
      <alignment readingOrder="0"/>
    </xf>
    <xf borderId="0" fillId="0" fontId="24" numFmtId="0" xfId="0" applyAlignment="1" applyFont="1">
      <alignment readingOrder="0"/>
    </xf>
    <xf borderId="0" fillId="0" fontId="25" numFmtId="0" xfId="0" applyAlignment="1" applyFont="1">
      <alignment readingOrder="0" vertical="bottom"/>
    </xf>
    <xf borderId="0" fillId="0" fontId="22" numFmtId="0" xfId="0" applyAlignment="1" applyFont="1">
      <alignment readingOrder="0" shrinkToFit="0" vertical="bottom" wrapText="0"/>
    </xf>
    <xf borderId="8" fillId="0" fontId="22" numFmtId="0" xfId="0" applyAlignment="1" applyBorder="1" applyFont="1">
      <alignment readingOrder="0" shrinkToFit="0" vertical="bottom" wrapText="0"/>
    </xf>
    <xf borderId="0" fillId="0" fontId="2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63"/>
    <col customWidth="1" min="2" max="2" width="17.38"/>
    <col customWidth="1" min="3" max="26" width="18.63"/>
  </cols>
  <sheetData>
    <row r="1">
      <c r="A1" s="1" t="s">
        <v>0</v>
      </c>
      <c r="H1" s="2"/>
      <c r="I1" s="2"/>
      <c r="J1" s="2"/>
      <c r="K1" s="2"/>
      <c r="L1" s="2"/>
      <c r="M1" s="2"/>
      <c r="N1" s="2"/>
      <c r="O1" s="2"/>
      <c r="P1" s="2"/>
      <c r="Q1" s="2"/>
      <c r="R1" s="2"/>
      <c r="S1" s="2"/>
      <c r="T1" s="2"/>
      <c r="U1" s="2"/>
      <c r="V1" s="2"/>
      <c r="W1" s="2"/>
      <c r="X1" s="2"/>
      <c r="Y1" s="2"/>
      <c r="Z1" s="2"/>
    </row>
    <row r="2">
      <c r="H2" s="2"/>
      <c r="I2" s="2"/>
      <c r="J2" s="2"/>
      <c r="K2" s="2"/>
      <c r="L2" s="2"/>
      <c r="M2" s="2"/>
      <c r="N2" s="2"/>
      <c r="O2" s="2"/>
      <c r="P2" s="2"/>
      <c r="Q2" s="2"/>
      <c r="R2" s="2"/>
      <c r="S2" s="2"/>
      <c r="T2" s="2"/>
      <c r="U2" s="2"/>
      <c r="V2" s="2"/>
      <c r="W2" s="2"/>
      <c r="X2" s="2"/>
      <c r="Y2" s="2"/>
      <c r="Z2" s="2"/>
    </row>
    <row r="3">
      <c r="H3" s="2"/>
      <c r="I3" s="2"/>
      <c r="J3" s="2"/>
      <c r="K3" s="2"/>
      <c r="L3" s="2"/>
      <c r="M3" s="2"/>
      <c r="N3" s="2"/>
      <c r="O3" s="2"/>
      <c r="P3" s="2"/>
      <c r="Q3" s="2"/>
      <c r="R3" s="2"/>
      <c r="S3" s="2"/>
      <c r="T3" s="2"/>
      <c r="U3" s="2"/>
      <c r="V3" s="2"/>
      <c r="W3" s="2"/>
      <c r="X3" s="2"/>
      <c r="Y3" s="2"/>
      <c r="Z3" s="2"/>
    </row>
    <row r="4">
      <c r="H4" s="2"/>
      <c r="I4" s="2"/>
      <c r="J4" s="2"/>
      <c r="K4" s="2"/>
      <c r="L4" s="2"/>
      <c r="M4" s="2"/>
      <c r="N4" s="2"/>
      <c r="O4" s="2"/>
      <c r="P4" s="2"/>
      <c r="Q4" s="2"/>
      <c r="R4" s="2"/>
      <c r="S4" s="2"/>
      <c r="T4" s="2"/>
      <c r="U4" s="2"/>
      <c r="V4" s="2"/>
      <c r="W4" s="2"/>
      <c r="X4" s="2"/>
      <c r="Y4" s="2"/>
      <c r="Z4" s="2"/>
    </row>
    <row r="5">
      <c r="A5" s="2"/>
      <c r="B5" s="2"/>
      <c r="C5" s="2"/>
      <c r="D5" s="2"/>
      <c r="E5" s="2"/>
      <c r="F5" s="2"/>
      <c r="G5" s="2"/>
      <c r="H5" s="2"/>
      <c r="I5" s="2"/>
      <c r="J5" s="2"/>
      <c r="K5" s="2"/>
      <c r="L5" s="2"/>
      <c r="M5" s="2"/>
      <c r="N5" s="2"/>
      <c r="O5" s="2"/>
      <c r="P5" s="2"/>
      <c r="Q5" s="2"/>
      <c r="R5" s="2"/>
      <c r="S5" s="2"/>
      <c r="T5" s="2"/>
      <c r="U5" s="2"/>
      <c r="V5" s="2"/>
      <c r="W5" s="2"/>
      <c r="X5" s="2"/>
      <c r="Y5" s="2"/>
      <c r="Z5" s="2"/>
    </row>
    <row r="6">
      <c r="A6" s="3" t="s">
        <v>1</v>
      </c>
      <c r="B6" s="2"/>
      <c r="C6" s="2"/>
      <c r="D6" s="2"/>
      <c r="E6" s="2"/>
      <c r="F6" s="2"/>
      <c r="G6" s="2"/>
      <c r="H6" s="2"/>
      <c r="I6" s="2"/>
      <c r="J6" s="2"/>
      <c r="K6" s="2"/>
      <c r="L6" s="2"/>
      <c r="M6" s="2"/>
      <c r="N6" s="2"/>
      <c r="O6" s="2"/>
      <c r="P6" s="2"/>
      <c r="Q6" s="2"/>
      <c r="R6" s="2"/>
      <c r="S6" s="2"/>
      <c r="T6" s="2"/>
      <c r="U6" s="2"/>
      <c r="V6" s="2"/>
      <c r="W6" s="2"/>
      <c r="X6" s="2"/>
      <c r="Y6" s="2"/>
      <c r="Z6" s="2"/>
    </row>
    <row r="7">
      <c r="A7" s="3" t="s">
        <v>2</v>
      </c>
      <c r="B7" s="2"/>
      <c r="C7" s="2"/>
      <c r="D7" s="2"/>
      <c r="E7" s="2"/>
      <c r="F7" s="2"/>
      <c r="G7" s="2"/>
      <c r="H7" s="2"/>
      <c r="I7" s="2"/>
      <c r="J7" s="2"/>
      <c r="K7" s="2"/>
      <c r="L7" s="2"/>
      <c r="M7" s="2"/>
      <c r="N7" s="2"/>
      <c r="O7" s="2"/>
      <c r="P7" s="2"/>
      <c r="Q7" s="2"/>
      <c r="R7" s="2"/>
      <c r="S7" s="2"/>
      <c r="T7" s="2"/>
      <c r="U7" s="2"/>
      <c r="V7" s="2"/>
      <c r="W7" s="2"/>
      <c r="X7" s="2"/>
      <c r="Y7" s="2"/>
      <c r="Z7" s="2"/>
    </row>
    <row r="8">
      <c r="A8" s="4" t="s">
        <v>3</v>
      </c>
      <c r="B8" s="2"/>
      <c r="C8" s="2"/>
      <c r="D8" s="2"/>
      <c r="E8" s="2"/>
      <c r="F8" s="2"/>
      <c r="G8" s="2"/>
      <c r="H8" s="2"/>
      <c r="I8" s="2"/>
      <c r="J8" s="2"/>
      <c r="K8" s="2"/>
      <c r="L8" s="2"/>
      <c r="M8" s="2"/>
      <c r="N8" s="2"/>
      <c r="O8" s="2"/>
      <c r="P8" s="2"/>
      <c r="Q8" s="2"/>
      <c r="R8" s="2"/>
      <c r="S8" s="2"/>
      <c r="T8" s="2"/>
      <c r="U8" s="2"/>
      <c r="V8" s="2"/>
      <c r="W8" s="2"/>
      <c r="X8" s="2"/>
      <c r="Y8" s="2"/>
      <c r="Z8" s="2"/>
    </row>
    <row r="9">
      <c r="A9" s="4" t="s">
        <v>4</v>
      </c>
      <c r="B9" s="2"/>
      <c r="C9" s="2"/>
      <c r="D9" s="2"/>
      <c r="E9" s="2"/>
      <c r="F9" s="2"/>
      <c r="G9" s="2"/>
      <c r="H9" s="2"/>
      <c r="I9" s="2"/>
      <c r="J9" s="2"/>
      <c r="K9" s="2"/>
      <c r="L9" s="2"/>
      <c r="M9" s="2"/>
      <c r="N9" s="2"/>
      <c r="O9" s="2"/>
      <c r="P9" s="2"/>
      <c r="Q9" s="2"/>
      <c r="R9" s="2"/>
      <c r="S9" s="2"/>
      <c r="T9" s="2"/>
      <c r="U9" s="2"/>
      <c r="V9" s="2"/>
      <c r="W9" s="2"/>
      <c r="X9" s="2"/>
      <c r="Y9" s="2"/>
      <c r="Z9" s="2"/>
    </row>
    <row r="10">
      <c r="A10" s="5" t="s">
        <v>5</v>
      </c>
      <c r="B10" s="2"/>
      <c r="C10" s="2"/>
      <c r="D10" s="2"/>
      <c r="E10" s="2"/>
      <c r="F10" s="2"/>
      <c r="G10" s="2"/>
      <c r="H10" s="2"/>
      <c r="I10" s="2"/>
      <c r="J10" s="2"/>
      <c r="K10" s="2"/>
      <c r="L10" s="2"/>
      <c r="M10" s="2"/>
      <c r="N10" s="2"/>
      <c r="O10" s="2"/>
      <c r="P10" s="2"/>
      <c r="Q10" s="2"/>
      <c r="R10" s="2"/>
      <c r="S10" s="2"/>
      <c r="T10" s="2"/>
      <c r="U10" s="2"/>
      <c r="V10" s="2"/>
      <c r="W10" s="2"/>
      <c r="X10" s="2"/>
      <c r="Y10" s="2"/>
      <c r="Z10" s="2"/>
    </row>
    <row r="11">
      <c r="A11" s="5" t="s">
        <v>6</v>
      </c>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6"/>
      <c r="B13" s="6"/>
      <c r="C13" s="2"/>
      <c r="D13" s="7"/>
      <c r="E13" s="7"/>
      <c r="F13" s="7"/>
      <c r="G13" s="2"/>
      <c r="H13" s="2"/>
      <c r="I13" s="2"/>
      <c r="J13" s="2"/>
      <c r="K13" s="2"/>
      <c r="L13" s="2"/>
      <c r="M13" s="2"/>
      <c r="N13" s="2"/>
      <c r="O13" s="2"/>
      <c r="P13" s="2"/>
      <c r="Q13" s="2"/>
      <c r="R13" s="2"/>
      <c r="S13" s="2"/>
      <c r="T13" s="2"/>
      <c r="U13" s="2"/>
      <c r="V13" s="2"/>
      <c r="W13" s="2"/>
      <c r="X13" s="2"/>
      <c r="Y13" s="2"/>
      <c r="Z13" s="2"/>
    </row>
    <row r="14">
      <c r="A14" s="8" t="s">
        <v>7</v>
      </c>
      <c r="B14" s="6" t="s">
        <v>8</v>
      </c>
      <c r="C14" s="2"/>
      <c r="D14" s="7"/>
      <c r="E14" s="7"/>
      <c r="F14" s="7"/>
      <c r="G14" s="2"/>
      <c r="H14" s="2"/>
      <c r="I14" s="2"/>
      <c r="J14" s="2"/>
      <c r="K14" s="2"/>
      <c r="L14" s="2"/>
      <c r="M14" s="2"/>
      <c r="N14" s="2"/>
      <c r="O14" s="2"/>
      <c r="P14" s="2"/>
      <c r="Q14" s="2"/>
      <c r="R14" s="2"/>
      <c r="S14" s="2"/>
      <c r="T14" s="2"/>
      <c r="U14" s="2"/>
      <c r="V14" s="2"/>
      <c r="W14" s="2"/>
      <c r="X14" s="2"/>
      <c r="Y14" s="2"/>
      <c r="Z14" s="2"/>
    </row>
    <row r="15">
      <c r="A15" s="9"/>
      <c r="B15" s="6" t="s">
        <v>9</v>
      </c>
      <c r="C15" s="2"/>
      <c r="D15" s="7"/>
      <c r="E15" s="7"/>
      <c r="F15" s="7"/>
      <c r="G15" s="2"/>
      <c r="H15" s="2"/>
      <c r="I15" s="2"/>
      <c r="J15" s="2"/>
      <c r="K15" s="2"/>
      <c r="L15" s="2"/>
      <c r="M15" s="2"/>
      <c r="N15" s="2"/>
      <c r="O15" s="2"/>
      <c r="P15" s="2"/>
      <c r="Q15" s="2"/>
      <c r="R15" s="2"/>
      <c r="S15" s="2"/>
      <c r="T15" s="2"/>
      <c r="U15" s="2"/>
      <c r="V15" s="2"/>
      <c r="W15" s="2"/>
      <c r="X15" s="2"/>
      <c r="Y15" s="2"/>
      <c r="Z15" s="2"/>
    </row>
    <row r="16">
      <c r="A16" s="10"/>
      <c r="B16" s="6" t="s">
        <v>10</v>
      </c>
      <c r="C16" s="2"/>
      <c r="D16" s="7"/>
      <c r="E16" s="7"/>
      <c r="F16" s="7"/>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6"/>
      <c r="B18" s="6"/>
      <c r="C18" s="6"/>
      <c r="D18" s="2"/>
      <c r="E18" s="2"/>
      <c r="F18" s="2"/>
      <c r="G18" s="2"/>
      <c r="H18" s="2"/>
      <c r="I18" s="2"/>
      <c r="J18" s="2"/>
      <c r="K18" s="2"/>
      <c r="L18" s="2"/>
      <c r="M18" s="2"/>
      <c r="N18" s="2"/>
      <c r="O18" s="2"/>
      <c r="P18" s="2"/>
      <c r="Q18" s="2"/>
      <c r="R18" s="2"/>
      <c r="S18" s="2"/>
      <c r="T18" s="2"/>
      <c r="U18" s="2"/>
      <c r="V18" s="2"/>
      <c r="W18" s="2"/>
      <c r="X18" s="2"/>
      <c r="Y18" s="2"/>
      <c r="Z18" s="2"/>
    </row>
    <row r="19">
      <c r="A19" s="11" t="s">
        <v>11</v>
      </c>
      <c r="B19" s="6"/>
      <c r="C19" s="12" t="s">
        <v>12</v>
      </c>
      <c r="D19" s="13" t="s">
        <v>13</v>
      </c>
      <c r="F19" s="2"/>
      <c r="G19" s="2"/>
      <c r="H19" s="2"/>
      <c r="I19" s="2"/>
      <c r="J19" s="2"/>
      <c r="K19" s="2"/>
      <c r="L19" s="2"/>
      <c r="M19" s="2"/>
      <c r="N19" s="2"/>
      <c r="O19" s="2"/>
      <c r="P19" s="2"/>
      <c r="Q19" s="2"/>
      <c r="R19" s="2"/>
      <c r="S19" s="2"/>
      <c r="T19" s="2"/>
      <c r="U19" s="2"/>
      <c r="V19" s="2"/>
      <c r="W19" s="2"/>
      <c r="X19" s="2"/>
      <c r="Y19" s="2"/>
      <c r="Z19" s="2"/>
    </row>
    <row r="20">
      <c r="A20" s="11" t="s">
        <v>14</v>
      </c>
      <c r="B20" s="6"/>
      <c r="C20" s="14">
        <v>1.0</v>
      </c>
      <c r="F20" s="2"/>
      <c r="G20" s="2"/>
      <c r="H20" s="2"/>
      <c r="I20" s="2"/>
      <c r="J20" s="2"/>
      <c r="K20" s="2"/>
      <c r="L20" s="2"/>
      <c r="M20" s="2"/>
      <c r="N20" s="2"/>
      <c r="O20" s="2"/>
      <c r="P20" s="2"/>
      <c r="Q20" s="2"/>
      <c r="R20" s="2"/>
      <c r="S20" s="2"/>
      <c r="T20" s="2"/>
      <c r="U20" s="2"/>
      <c r="V20" s="2"/>
      <c r="W20" s="2"/>
      <c r="X20" s="2"/>
      <c r="Y20" s="2"/>
      <c r="Z20" s="2"/>
    </row>
    <row r="21">
      <c r="A21" s="11" t="s">
        <v>15</v>
      </c>
      <c r="B21" s="6"/>
      <c r="C21" s="14">
        <v>2.0</v>
      </c>
      <c r="F21" s="2"/>
      <c r="G21" s="2"/>
      <c r="H21" s="2"/>
      <c r="I21" s="2"/>
      <c r="J21" s="2"/>
      <c r="K21" s="2"/>
      <c r="L21" s="2"/>
      <c r="M21" s="2"/>
      <c r="N21" s="2"/>
      <c r="O21" s="2"/>
      <c r="P21" s="2"/>
      <c r="Q21" s="2"/>
      <c r="R21" s="2"/>
      <c r="S21" s="2"/>
      <c r="T21" s="2"/>
      <c r="U21" s="2"/>
      <c r="V21" s="2"/>
      <c r="W21" s="2"/>
      <c r="X21" s="2"/>
      <c r="Y21" s="2"/>
      <c r="Z21" s="2"/>
    </row>
    <row r="22">
      <c r="A22" s="11" t="s">
        <v>16</v>
      </c>
      <c r="B22" s="6"/>
      <c r="C22" s="14">
        <v>3.0</v>
      </c>
      <c r="F22" s="2"/>
      <c r="G22" s="2"/>
      <c r="H22" s="2"/>
      <c r="I22" s="2"/>
      <c r="J22" s="2"/>
      <c r="K22" s="2"/>
      <c r="L22" s="2"/>
      <c r="M22" s="2"/>
      <c r="N22" s="2"/>
      <c r="O22" s="2"/>
      <c r="P22" s="2"/>
      <c r="Q22" s="2"/>
      <c r="R22" s="2"/>
      <c r="S22" s="2"/>
      <c r="T22" s="2"/>
      <c r="U22" s="2"/>
      <c r="V22" s="2"/>
      <c r="W22" s="2"/>
      <c r="X22" s="2"/>
      <c r="Y22" s="2"/>
      <c r="Z22" s="2"/>
    </row>
    <row r="23">
      <c r="A23" s="11" t="s">
        <v>17</v>
      </c>
      <c r="B23" s="6"/>
      <c r="C23" s="14">
        <v>4.0</v>
      </c>
      <c r="F23" s="2"/>
      <c r="G23" s="2"/>
      <c r="H23" s="2"/>
      <c r="I23" s="2"/>
      <c r="J23" s="2"/>
      <c r="K23" s="2"/>
      <c r="L23" s="2"/>
      <c r="M23" s="2"/>
      <c r="N23" s="2"/>
      <c r="O23" s="2"/>
      <c r="P23" s="2"/>
      <c r="Q23" s="2"/>
      <c r="R23" s="2"/>
      <c r="S23" s="2"/>
      <c r="T23" s="2"/>
      <c r="U23" s="2"/>
      <c r="V23" s="2"/>
      <c r="W23" s="2"/>
      <c r="X23" s="2"/>
      <c r="Y23" s="2"/>
      <c r="Z23" s="2"/>
    </row>
    <row r="24">
      <c r="A24" s="11" t="s">
        <v>18</v>
      </c>
      <c r="B24" s="6"/>
      <c r="C24" s="14">
        <v>7.0</v>
      </c>
      <c r="F24" s="2"/>
      <c r="G24" s="2"/>
      <c r="H24" s="2"/>
      <c r="I24" s="2"/>
      <c r="J24" s="2"/>
      <c r="K24" s="2"/>
      <c r="L24" s="2"/>
      <c r="M24" s="2"/>
      <c r="N24" s="2"/>
      <c r="O24" s="2"/>
      <c r="P24" s="2"/>
      <c r="Q24" s="2"/>
      <c r="R24" s="2"/>
      <c r="S24" s="2"/>
      <c r="T24" s="2"/>
      <c r="U24" s="2"/>
      <c r="V24" s="2"/>
      <c r="W24" s="2"/>
      <c r="X24" s="2"/>
      <c r="Y24" s="2"/>
      <c r="Z24" s="2"/>
    </row>
    <row r="25">
      <c r="A25" s="11" t="s">
        <v>19</v>
      </c>
      <c r="B25" s="6"/>
      <c r="C25" s="14">
        <v>10.0</v>
      </c>
      <c r="F25" s="2"/>
      <c r="G25" s="2"/>
      <c r="H25" s="2"/>
      <c r="I25" s="2"/>
      <c r="J25" s="2"/>
      <c r="K25" s="2"/>
      <c r="L25" s="2"/>
      <c r="M25" s="2"/>
      <c r="N25" s="2"/>
      <c r="O25" s="2"/>
      <c r="P25" s="2"/>
      <c r="Q25" s="2"/>
      <c r="R25" s="2"/>
      <c r="S25" s="2"/>
      <c r="T25" s="2"/>
      <c r="U25" s="2"/>
      <c r="V25" s="2"/>
      <c r="W25" s="2"/>
      <c r="X25" s="2"/>
      <c r="Y25" s="2"/>
      <c r="Z25" s="2"/>
    </row>
    <row r="26">
      <c r="A26" s="6" t="s">
        <v>20</v>
      </c>
      <c r="B26" s="6"/>
      <c r="C26" s="14">
        <v>0.0</v>
      </c>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15"/>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16" t="s">
        <v>21</v>
      </c>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3">
    <mergeCell ref="A1:G4"/>
    <mergeCell ref="A14:A16"/>
    <mergeCell ref="D19:E2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88"/>
    <col customWidth="1" min="3" max="3" width="7.5"/>
    <col customWidth="1" min="7" max="7" width="7.13"/>
    <col customWidth="1" min="8" max="8" width="13.63"/>
    <col customWidth="1" min="9" max="9" width="70.63"/>
    <col customWidth="1" min="10" max="10" width="33.63"/>
  </cols>
  <sheetData>
    <row r="1">
      <c r="A1" s="17" t="s">
        <v>22</v>
      </c>
      <c r="B1" s="17" t="s">
        <v>23</v>
      </c>
      <c r="C1" s="17" t="s">
        <v>24</v>
      </c>
      <c r="D1" s="17" t="s">
        <v>25</v>
      </c>
      <c r="E1" s="17" t="s">
        <v>26</v>
      </c>
      <c r="F1" s="17" t="s">
        <v>27</v>
      </c>
      <c r="G1" s="17" t="s">
        <v>28</v>
      </c>
      <c r="H1" s="17" t="s">
        <v>29</v>
      </c>
      <c r="I1" s="17" t="s">
        <v>30</v>
      </c>
      <c r="J1" s="17" t="s">
        <v>31</v>
      </c>
      <c r="K1" s="17" t="s">
        <v>32</v>
      </c>
      <c r="L1" s="17" t="s">
        <v>33</v>
      </c>
      <c r="M1" s="18"/>
      <c r="N1" s="18"/>
      <c r="O1" s="18"/>
      <c r="P1" s="18"/>
      <c r="Q1" s="18"/>
      <c r="R1" s="18"/>
      <c r="S1" s="18"/>
      <c r="T1" s="18"/>
      <c r="U1" s="18"/>
      <c r="V1" s="18"/>
      <c r="W1" s="18"/>
      <c r="X1" s="18"/>
      <c r="Y1" s="18"/>
      <c r="Z1" s="18"/>
      <c r="AA1" s="18"/>
      <c r="AB1" s="18"/>
    </row>
    <row r="2">
      <c r="A2" s="19" t="s">
        <v>34</v>
      </c>
      <c r="B2" s="20"/>
      <c r="C2" s="20" t="s">
        <v>35</v>
      </c>
      <c r="D2" s="19" t="s">
        <v>36</v>
      </c>
      <c r="E2" s="19">
        <v>352.0</v>
      </c>
      <c r="F2" s="19" t="s">
        <v>37</v>
      </c>
      <c r="G2" s="19">
        <v>1.0</v>
      </c>
      <c r="H2" s="19">
        <v>0.0</v>
      </c>
      <c r="I2" s="21"/>
      <c r="J2" s="21"/>
      <c r="K2" s="21"/>
      <c r="L2" s="21"/>
      <c r="M2" s="21"/>
      <c r="N2" s="21"/>
      <c r="O2" s="21"/>
      <c r="P2" s="21"/>
      <c r="Q2" s="21"/>
      <c r="R2" s="21"/>
      <c r="S2" s="21"/>
      <c r="T2" s="21"/>
      <c r="U2" s="21"/>
      <c r="V2" s="21"/>
      <c r="W2" s="21"/>
      <c r="X2" s="21"/>
      <c r="Y2" s="21"/>
      <c r="Z2" s="21"/>
      <c r="AA2" s="21"/>
      <c r="AB2" s="21"/>
    </row>
    <row r="3">
      <c r="A3" s="19" t="s">
        <v>34</v>
      </c>
      <c r="B3" s="20"/>
      <c r="C3" s="20" t="s">
        <v>35</v>
      </c>
      <c r="D3" s="19" t="s">
        <v>36</v>
      </c>
      <c r="E3" s="19">
        <v>352.0</v>
      </c>
      <c r="F3" s="19" t="s">
        <v>38</v>
      </c>
      <c r="G3" s="19">
        <v>1.0</v>
      </c>
      <c r="H3" s="19">
        <v>0.0</v>
      </c>
      <c r="I3" s="21"/>
      <c r="J3" s="21"/>
      <c r="K3" s="21"/>
      <c r="L3" s="21"/>
      <c r="M3" s="21"/>
      <c r="N3" s="21"/>
      <c r="O3" s="21"/>
      <c r="P3" s="21"/>
      <c r="Q3" s="21"/>
      <c r="R3" s="21"/>
      <c r="S3" s="21"/>
      <c r="T3" s="21"/>
      <c r="U3" s="21"/>
      <c r="V3" s="21"/>
      <c r="W3" s="21"/>
      <c r="X3" s="21"/>
      <c r="Y3" s="21"/>
      <c r="Z3" s="21"/>
      <c r="AA3" s="21"/>
      <c r="AB3" s="21"/>
    </row>
    <row r="4">
      <c r="A4" s="19" t="s">
        <v>34</v>
      </c>
      <c r="B4" s="20"/>
      <c r="C4" s="20" t="s">
        <v>35</v>
      </c>
      <c r="D4" s="19" t="s">
        <v>36</v>
      </c>
      <c r="E4" s="19">
        <v>352.0</v>
      </c>
      <c r="F4" s="19" t="s">
        <v>39</v>
      </c>
      <c r="G4" s="19">
        <v>4.0</v>
      </c>
      <c r="H4" s="19">
        <v>0.0</v>
      </c>
      <c r="I4" s="21"/>
      <c r="J4" s="21"/>
      <c r="K4" s="21"/>
      <c r="L4" s="21"/>
      <c r="M4" s="21"/>
      <c r="N4" s="21"/>
      <c r="O4" s="21"/>
      <c r="P4" s="21"/>
      <c r="Q4" s="21"/>
      <c r="R4" s="21"/>
      <c r="S4" s="21"/>
      <c r="T4" s="21"/>
      <c r="U4" s="21"/>
      <c r="V4" s="21"/>
      <c r="W4" s="21"/>
      <c r="X4" s="21"/>
      <c r="Y4" s="21"/>
      <c r="Z4" s="21"/>
      <c r="AA4" s="21"/>
      <c r="AB4" s="21"/>
    </row>
    <row r="5">
      <c r="A5" s="19" t="s">
        <v>34</v>
      </c>
      <c r="B5" s="20"/>
      <c r="C5" s="20" t="s">
        <v>35</v>
      </c>
      <c r="D5" s="19" t="s">
        <v>36</v>
      </c>
      <c r="E5" s="19">
        <v>352.0</v>
      </c>
      <c r="F5" s="19" t="s">
        <v>40</v>
      </c>
      <c r="G5" s="19">
        <v>2.0</v>
      </c>
      <c r="H5" s="19">
        <v>0.0</v>
      </c>
      <c r="I5" s="21"/>
      <c r="J5" s="19" t="s">
        <v>41</v>
      </c>
      <c r="K5" s="21"/>
      <c r="L5" s="19" t="s">
        <v>42</v>
      </c>
      <c r="M5" s="21"/>
      <c r="N5" s="21"/>
      <c r="O5" s="21"/>
      <c r="P5" s="21"/>
      <c r="Q5" s="21"/>
      <c r="R5" s="21"/>
      <c r="S5" s="21"/>
      <c r="T5" s="21"/>
      <c r="U5" s="21"/>
      <c r="V5" s="21"/>
      <c r="W5" s="21"/>
      <c r="X5" s="21"/>
      <c r="Y5" s="21"/>
      <c r="Z5" s="21"/>
      <c r="AA5" s="21"/>
      <c r="AB5" s="21"/>
    </row>
    <row r="6">
      <c r="A6" s="19" t="s">
        <v>34</v>
      </c>
      <c r="B6" s="20"/>
      <c r="C6" s="20" t="s">
        <v>35</v>
      </c>
      <c r="D6" s="19" t="s">
        <v>36</v>
      </c>
      <c r="E6" s="19">
        <v>352.0</v>
      </c>
      <c r="F6" s="19" t="s">
        <v>43</v>
      </c>
      <c r="G6" s="19">
        <v>1.0</v>
      </c>
      <c r="H6" s="20">
        <v>1.0</v>
      </c>
      <c r="I6" s="20" t="s">
        <v>44</v>
      </c>
      <c r="J6" s="19" t="s">
        <v>45</v>
      </c>
      <c r="K6" s="20" t="s">
        <v>46</v>
      </c>
      <c r="L6" s="21"/>
      <c r="M6" s="21"/>
      <c r="N6" s="21"/>
      <c r="O6" s="21"/>
      <c r="P6" s="21"/>
      <c r="Q6" s="21"/>
      <c r="R6" s="21"/>
      <c r="S6" s="21"/>
      <c r="T6" s="21"/>
      <c r="U6" s="21"/>
      <c r="V6" s="21"/>
      <c r="W6" s="21"/>
      <c r="X6" s="21"/>
      <c r="Y6" s="21"/>
      <c r="Z6" s="21"/>
      <c r="AA6" s="21"/>
      <c r="AB6" s="21"/>
    </row>
    <row r="7">
      <c r="A7" s="19" t="s">
        <v>34</v>
      </c>
      <c r="B7" s="20"/>
      <c r="C7" s="20" t="s">
        <v>47</v>
      </c>
      <c r="D7" s="19" t="s">
        <v>36</v>
      </c>
      <c r="E7" s="19">
        <v>352.0</v>
      </c>
      <c r="F7" s="19" t="s">
        <v>43</v>
      </c>
      <c r="G7" s="19">
        <v>1.0</v>
      </c>
      <c r="H7" s="19">
        <v>1.0</v>
      </c>
      <c r="I7" s="19" t="s">
        <v>48</v>
      </c>
      <c r="J7" s="19" t="s">
        <v>49</v>
      </c>
      <c r="K7" s="19" t="s">
        <v>46</v>
      </c>
      <c r="L7" s="21"/>
      <c r="M7" s="21"/>
      <c r="N7" s="21"/>
      <c r="O7" s="21"/>
      <c r="P7" s="21"/>
      <c r="Q7" s="21"/>
      <c r="R7" s="21"/>
      <c r="S7" s="21"/>
      <c r="T7" s="21"/>
      <c r="U7" s="21"/>
      <c r="V7" s="21"/>
      <c r="W7" s="21"/>
      <c r="X7" s="21"/>
      <c r="Y7" s="21"/>
      <c r="Z7" s="21"/>
      <c r="AA7" s="21"/>
      <c r="AB7" s="21"/>
    </row>
    <row r="8">
      <c r="A8" s="19" t="s">
        <v>34</v>
      </c>
      <c r="B8" s="20"/>
      <c r="C8" s="20" t="s">
        <v>35</v>
      </c>
      <c r="D8" s="19" t="s">
        <v>36</v>
      </c>
      <c r="E8" s="19">
        <v>352.0</v>
      </c>
      <c r="F8" s="19" t="s">
        <v>43</v>
      </c>
      <c r="G8" s="19">
        <v>1.0</v>
      </c>
      <c r="H8" s="19">
        <v>2.0</v>
      </c>
      <c r="I8" s="19" t="s">
        <v>50</v>
      </c>
      <c r="J8" s="19" t="s">
        <v>51</v>
      </c>
      <c r="K8" s="19" t="s">
        <v>46</v>
      </c>
      <c r="L8" s="19" t="s">
        <v>52</v>
      </c>
      <c r="M8" s="21"/>
      <c r="N8" s="21"/>
      <c r="O8" s="21"/>
      <c r="P8" s="21"/>
      <c r="Q8" s="21"/>
      <c r="R8" s="21"/>
      <c r="S8" s="21"/>
      <c r="T8" s="21"/>
      <c r="U8" s="21"/>
      <c r="V8" s="21"/>
      <c r="W8" s="21"/>
      <c r="X8" s="21"/>
      <c r="Y8" s="21"/>
      <c r="Z8" s="21"/>
      <c r="AA8" s="21"/>
      <c r="AB8" s="21"/>
    </row>
    <row r="9">
      <c r="A9" s="19" t="s">
        <v>34</v>
      </c>
      <c r="B9" s="20"/>
      <c r="C9" s="20" t="s">
        <v>35</v>
      </c>
      <c r="D9" s="19" t="s">
        <v>36</v>
      </c>
      <c r="E9" s="19">
        <v>352.0</v>
      </c>
      <c r="F9" s="19" t="s">
        <v>43</v>
      </c>
      <c r="G9" s="19">
        <v>1.0</v>
      </c>
      <c r="H9" s="20">
        <v>1.0</v>
      </c>
      <c r="I9" s="20" t="s">
        <v>53</v>
      </c>
      <c r="J9" s="20" t="s">
        <v>54</v>
      </c>
      <c r="K9" s="20" t="s">
        <v>55</v>
      </c>
      <c r="L9" s="21"/>
      <c r="M9" s="21"/>
      <c r="N9" s="21"/>
      <c r="O9" s="21"/>
      <c r="P9" s="21"/>
      <c r="Q9" s="21"/>
      <c r="R9" s="21"/>
      <c r="S9" s="21"/>
      <c r="T9" s="21"/>
      <c r="U9" s="21"/>
      <c r="V9" s="21"/>
      <c r="W9" s="21"/>
      <c r="X9" s="21"/>
      <c r="Y9" s="21"/>
      <c r="Z9" s="21"/>
      <c r="AA9" s="21"/>
      <c r="AB9" s="21"/>
    </row>
    <row r="10">
      <c r="A10" s="19" t="s">
        <v>34</v>
      </c>
      <c r="B10" s="20"/>
      <c r="C10" s="20" t="s">
        <v>35</v>
      </c>
      <c r="D10" s="19" t="s">
        <v>36</v>
      </c>
      <c r="E10" s="19">
        <v>352.0</v>
      </c>
      <c r="F10" s="19" t="s">
        <v>43</v>
      </c>
      <c r="G10" s="19">
        <v>1.0</v>
      </c>
      <c r="H10" s="19">
        <v>2.0</v>
      </c>
      <c r="I10" s="19" t="s">
        <v>56</v>
      </c>
      <c r="J10" s="21"/>
      <c r="K10" s="19" t="s">
        <v>57</v>
      </c>
      <c r="L10" s="21"/>
      <c r="M10" s="21"/>
      <c r="N10" s="21"/>
      <c r="O10" s="21"/>
      <c r="P10" s="21"/>
      <c r="Q10" s="21"/>
      <c r="R10" s="21"/>
      <c r="S10" s="21"/>
      <c r="T10" s="21"/>
      <c r="U10" s="21"/>
      <c r="V10" s="21"/>
      <c r="W10" s="21"/>
      <c r="X10" s="21"/>
      <c r="Y10" s="21"/>
      <c r="Z10" s="21"/>
      <c r="AA10" s="21"/>
      <c r="AB10" s="21"/>
    </row>
    <row r="11">
      <c r="A11" s="19" t="s">
        <v>34</v>
      </c>
      <c r="B11" s="20"/>
      <c r="C11" s="20" t="s">
        <v>35</v>
      </c>
      <c r="D11" s="19" t="s">
        <v>36</v>
      </c>
      <c r="E11" s="19">
        <v>352.0</v>
      </c>
      <c r="F11" s="19" t="s">
        <v>43</v>
      </c>
      <c r="G11" s="19">
        <v>1.0</v>
      </c>
      <c r="H11" s="19">
        <v>2.0</v>
      </c>
      <c r="I11" s="19" t="s">
        <v>58</v>
      </c>
      <c r="J11" s="19" t="s">
        <v>59</v>
      </c>
      <c r="K11" s="19" t="s">
        <v>60</v>
      </c>
      <c r="L11" s="21"/>
      <c r="M11" s="21"/>
      <c r="N11" s="21"/>
      <c r="O11" s="21"/>
      <c r="P11" s="21"/>
      <c r="Q11" s="21"/>
      <c r="R11" s="21"/>
      <c r="S11" s="21"/>
      <c r="T11" s="21"/>
      <c r="U11" s="21"/>
      <c r="V11" s="21"/>
      <c r="W11" s="21"/>
      <c r="X11" s="21"/>
      <c r="Y11" s="21"/>
      <c r="Z11" s="21"/>
      <c r="AA11" s="21"/>
      <c r="AB11" s="21"/>
    </row>
    <row r="12">
      <c r="A12" s="19" t="s">
        <v>34</v>
      </c>
      <c r="B12" s="20"/>
      <c r="C12" s="20" t="s">
        <v>35</v>
      </c>
      <c r="D12" s="19" t="s">
        <v>36</v>
      </c>
      <c r="E12" s="19">
        <v>352.0</v>
      </c>
      <c r="F12" s="19" t="s">
        <v>43</v>
      </c>
      <c r="G12" s="19">
        <v>1.0</v>
      </c>
      <c r="H12" s="19">
        <v>2.0</v>
      </c>
      <c r="I12" s="19" t="s">
        <v>61</v>
      </c>
      <c r="J12" s="21"/>
      <c r="K12" s="19" t="s">
        <v>62</v>
      </c>
      <c r="L12" s="21"/>
      <c r="M12" s="21"/>
      <c r="N12" s="21"/>
      <c r="O12" s="21"/>
      <c r="P12" s="21"/>
      <c r="Q12" s="21"/>
      <c r="R12" s="21"/>
      <c r="S12" s="21"/>
      <c r="T12" s="21"/>
      <c r="U12" s="21"/>
      <c r="V12" s="21"/>
      <c r="W12" s="21"/>
      <c r="X12" s="21"/>
      <c r="Y12" s="21"/>
      <c r="Z12" s="21"/>
      <c r="AA12" s="21"/>
      <c r="AB12" s="21"/>
    </row>
    <row r="13">
      <c r="A13" s="19" t="s">
        <v>34</v>
      </c>
      <c r="B13" s="20"/>
      <c r="C13" s="20" t="s">
        <v>63</v>
      </c>
      <c r="D13" s="19" t="s">
        <v>36</v>
      </c>
      <c r="E13" s="19">
        <v>352.0</v>
      </c>
      <c r="F13" s="19" t="s">
        <v>43</v>
      </c>
      <c r="G13" s="19">
        <v>1.0</v>
      </c>
      <c r="H13" s="19">
        <v>3.0</v>
      </c>
      <c r="I13" s="19" t="s">
        <v>64</v>
      </c>
      <c r="J13" s="20" t="s">
        <v>65</v>
      </c>
      <c r="K13" s="19" t="s">
        <v>66</v>
      </c>
      <c r="L13" s="21"/>
      <c r="M13" s="21"/>
      <c r="N13" s="21"/>
      <c r="O13" s="21"/>
      <c r="P13" s="21"/>
      <c r="Q13" s="21"/>
      <c r="R13" s="21"/>
      <c r="S13" s="21"/>
      <c r="T13" s="21"/>
      <c r="U13" s="21"/>
      <c r="V13" s="21"/>
      <c r="W13" s="21"/>
      <c r="X13" s="21"/>
      <c r="Y13" s="21"/>
      <c r="Z13" s="21"/>
      <c r="AA13" s="21"/>
      <c r="AB13" s="21"/>
    </row>
    <row r="14">
      <c r="A14" s="19" t="s">
        <v>34</v>
      </c>
      <c r="B14" s="20"/>
      <c r="C14" s="20" t="s">
        <v>35</v>
      </c>
      <c r="D14" s="19" t="s">
        <v>36</v>
      </c>
      <c r="E14" s="19">
        <v>352.0</v>
      </c>
      <c r="F14" s="19" t="s">
        <v>43</v>
      </c>
      <c r="G14" s="19">
        <v>1.0</v>
      </c>
      <c r="H14" s="20">
        <v>4.0</v>
      </c>
      <c r="I14" s="20" t="s">
        <v>67</v>
      </c>
      <c r="J14" s="20" t="s">
        <v>68</v>
      </c>
      <c r="K14" s="20" t="s">
        <v>69</v>
      </c>
      <c r="L14" s="21"/>
      <c r="M14" s="21"/>
      <c r="N14" s="21"/>
      <c r="O14" s="21"/>
      <c r="P14" s="21"/>
      <c r="Q14" s="21"/>
      <c r="R14" s="21"/>
      <c r="S14" s="21"/>
      <c r="T14" s="21"/>
      <c r="U14" s="21"/>
      <c r="V14" s="21"/>
      <c r="W14" s="21"/>
      <c r="X14" s="21"/>
      <c r="Y14" s="21"/>
      <c r="Z14" s="21"/>
      <c r="AA14" s="21"/>
      <c r="AB14" s="21"/>
    </row>
    <row r="15">
      <c r="A15" s="19" t="s">
        <v>34</v>
      </c>
      <c r="B15" s="20"/>
      <c r="C15" s="20" t="s">
        <v>35</v>
      </c>
      <c r="D15" s="19" t="s">
        <v>36</v>
      </c>
      <c r="E15" s="19">
        <v>352.0</v>
      </c>
      <c r="F15" s="19" t="s">
        <v>43</v>
      </c>
      <c r="G15" s="19">
        <v>1.0</v>
      </c>
      <c r="H15" s="19">
        <v>1.0</v>
      </c>
      <c r="I15" s="19" t="s">
        <v>70</v>
      </c>
      <c r="J15" s="19" t="s">
        <v>71</v>
      </c>
      <c r="K15" s="19" t="s">
        <v>72</v>
      </c>
      <c r="L15" s="21"/>
      <c r="M15" s="21"/>
      <c r="N15" s="21"/>
      <c r="O15" s="21"/>
      <c r="P15" s="21"/>
      <c r="Q15" s="21"/>
      <c r="R15" s="21"/>
      <c r="S15" s="21"/>
      <c r="T15" s="21"/>
      <c r="U15" s="21"/>
      <c r="V15" s="21"/>
      <c r="W15" s="21"/>
      <c r="X15" s="21"/>
      <c r="Y15" s="21"/>
      <c r="Z15" s="21"/>
      <c r="AA15" s="21"/>
      <c r="AB15" s="21"/>
    </row>
    <row r="16">
      <c r="A16" s="19" t="s">
        <v>34</v>
      </c>
      <c r="B16" s="20"/>
      <c r="C16" s="20" t="s">
        <v>35</v>
      </c>
      <c r="D16" s="19" t="s">
        <v>36</v>
      </c>
      <c r="E16" s="19">
        <v>352.0</v>
      </c>
      <c r="F16" s="19" t="s">
        <v>43</v>
      </c>
      <c r="G16" s="19">
        <v>1.0</v>
      </c>
      <c r="H16" s="20">
        <v>2.0</v>
      </c>
      <c r="I16" s="20" t="s">
        <v>73</v>
      </c>
      <c r="J16" s="19" t="s">
        <v>74</v>
      </c>
      <c r="K16" s="21"/>
      <c r="L16" s="19" t="s">
        <v>75</v>
      </c>
      <c r="M16" s="21"/>
      <c r="N16" s="21"/>
      <c r="O16" s="21"/>
      <c r="P16" s="21"/>
      <c r="Q16" s="21"/>
      <c r="R16" s="21"/>
      <c r="S16" s="21"/>
      <c r="T16" s="21"/>
      <c r="U16" s="21"/>
      <c r="V16" s="21"/>
      <c r="W16" s="21"/>
      <c r="X16" s="21"/>
      <c r="Y16" s="21"/>
      <c r="Z16" s="21"/>
      <c r="AA16" s="21"/>
      <c r="AB16" s="21"/>
    </row>
    <row r="17">
      <c r="A17" s="19" t="s">
        <v>34</v>
      </c>
      <c r="B17" s="20"/>
      <c r="C17" s="20" t="s">
        <v>35</v>
      </c>
      <c r="D17" s="19" t="s">
        <v>36</v>
      </c>
      <c r="E17" s="19">
        <v>352.0</v>
      </c>
      <c r="F17" s="19" t="s">
        <v>43</v>
      </c>
      <c r="G17" s="19">
        <v>1.0</v>
      </c>
      <c r="H17" s="19">
        <v>1.0</v>
      </c>
      <c r="I17" s="19" t="s">
        <v>76</v>
      </c>
      <c r="J17" s="19" t="s">
        <v>77</v>
      </c>
      <c r="K17" s="19" t="s">
        <v>78</v>
      </c>
      <c r="L17" s="21"/>
      <c r="M17" s="21"/>
      <c r="N17" s="21"/>
      <c r="O17" s="21"/>
      <c r="P17" s="21"/>
      <c r="Q17" s="21"/>
      <c r="R17" s="21"/>
      <c r="S17" s="21"/>
      <c r="T17" s="21"/>
      <c r="U17" s="21"/>
      <c r="V17" s="21"/>
      <c r="W17" s="21"/>
      <c r="X17" s="21"/>
      <c r="Y17" s="21"/>
      <c r="Z17" s="21"/>
      <c r="AA17" s="21"/>
      <c r="AB17" s="21"/>
    </row>
    <row r="18">
      <c r="A18" s="19" t="s">
        <v>34</v>
      </c>
      <c r="B18" s="20"/>
      <c r="C18" s="20" t="s">
        <v>35</v>
      </c>
      <c r="D18" s="19" t="s">
        <v>36</v>
      </c>
      <c r="E18" s="19">
        <v>352.0</v>
      </c>
      <c r="F18" s="19" t="s">
        <v>79</v>
      </c>
      <c r="G18" s="19">
        <v>6.0</v>
      </c>
      <c r="H18" s="19">
        <v>0.0</v>
      </c>
      <c r="I18" s="21"/>
      <c r="J18" s="21"/>
      <c r="K18" s="19" t="s">
        <v>80</v>
      </c>
      <c r="L18" s="19" t="s">
        <v>81</v>
      </c>
      <c r="M18" s="21"/>
      <c r="N18" s="21"/>
      <c r="O18" s="21"/>
      <c r="P18" s="21"/>
      <c r="Q18" s="21"/>
      <c r="R18" s="21"/>
      <c r="S18" s="21"/>
      <c r="T18" s="21"/>
      <c r="U18" s="21"/>
      <c r="V18" s="21"/>
      <c r="W18" s="21"/>
      <c r="X18" s="21"/>
      <c r="Y18" s="21"/>
      <c r="Z18" s="21"/>
      <c r="AA18" s="21"/>
      <c r="AB18" s="21"/>
    </row>
    <row r="19">
      <c r="A19" s="19" t="s">
        <v>34</v>
      </c>
      <c r="B19" s="20"/>
      <c r="C19" s="20" t="s">
        <v>35</v>
      </c>
      <c r="D19" s="19" t="s">
        <v>36</v>
      </c>
      <c r="E19" s="19">
        <v>352.0</v>
      </c>
      <c r="F19" s="19" t="s">
        <v>82</v>
      </c>
      <c r="G19" s="19">
        <v>1.0</v>
      </c>
      <c r="H19" s="19">
        <v>1.0</v>
      </c>
      <c r="I19" s="19" t="s">
        <v>83</v>
      </c>
      <c r="J19" s="21"/>
      <c r="K19" s="19" t="s">
        <v>84</v>
      </c>
      <c r="L19" s="21"/>
      <c r="M19" s="21"/>
      <c r="N19" s="21"/>
      <c r="O19" s="21"/>
      <c r="P19" s="21"/>
      <c r="Q19" s="21"/>
      <c r="R19" s="21"/>
      <c r="S19" s="21"/>
      <c r="T19" s="21"/>
      <c r="U19" s="21"/>
      <c r="V19" s="21"/>
      <c r="W19" s="21"/>
      <c r="X19" s="21"/>
      <c r="Y19" s="21"/>
      <c r="Z19" s="21"/>
      <c r="AA19" s="21"/>
      <c r="AB19" s="21"/>
    </row>
    <row r="20">
      <c r="A20" s="19" t="s">
        <v>34</v>
      </c>
      <c r="B20" s="20"/>
      <c r="C20" s="20" t="s">
        <v>35</v>
      </c>
      <c r="D20" s="19" t="s">
        <v>36</v>
      </c>
      <c r="E20" s="19">
        <v>352.0</v>
      </c>
      <c r="F20" s="19" t="s">
        <v>82</v>
      </c>
      <c r="G20" s="19">
        <v>1.0</v>
      </c>
      <c r="H20" s="19">
        <v>1.0</v>
      </c>
      <c r="I20" s="19" t="s">
        <v>85</v>
      </c>
      <c r="J20" s="19" t="s">
        <v>86</v>
      </c>
      <c r="K20" s="19" t="s">
        <v>87</v>
      </c>
      <c r="L20" s="19" t="s">
        <v>88</v>
      </c>
      <c r="M20" s="21"/>
      <c r="N20" s="21"/>
      <c r="O20" s="21"/>
      <c r="P20" s="21"/>
      <c r="Q20" s="21"/>
      <c r="R20" s="21"/>
      <c r="S20" s="21"/>
      <c r="T20" s="21"/>
      <c r="U20" s="21"/>
      <c r="V20" s="21"/>
      <c r="W20" s="21"/>
      <c r="X20" s="21"/>
      <c r="Y20" s="21"/>
      <c r="Z20" s="21"/>
      <c r="AA20" s="21"/>
      <c r="AB20" s="21"/>
    </row>
    <row r="21">
      <c r="A21" s="19" t="s">
        <v>34</v>
      </c>
      <c r="B21" s="20"/>
      <c r="C21" s="20" t="s">
        <v>35</v>
      </c>
      <c r="D21" s="19" t="s">
        <v>36</v>
      </c>
      <c r="E21" s="19">
        <v>352.0</v>
      </c>
      <c r="F21" s="19" t="s">
        <v>82</v>
      </c>
      <c r="G21" s="19">
        <v>1.0</v>
      </c>
      <c r="H21" s="20">
        <v>1.0</v>
      </c>
      <c r="I21" s="20" t="s">
        <v>89</v>
      </c>
      <c r="J21" s="20" t="s">
        <v>86</v>
      </c>
      <c r="K21" s="19">
        <v>1.6</v>
      </c>
      <c r="L21" s="21"/>
      <c r="M21" s="21"/>
      <c r="N21" s="21"/>
      <c r="O21" s="21"/>
      <c r="P21" s="21"/>
      <c r="Q21" s="21"/>
      <c r="R21" s="21"/>
      <c r="S21" s="21"/>
      <c r="T21" s="21"/>
      <c r="U21" s="21"/>
      <c r="V21" s="21"/>
      <c r="W21" s="21"/>
      <c r="X21" s="21"/>
      <c r="Y21" s="21"/>
      <c r="Z21" s="21"/>
      <c r="AA21" s="21"/>
      <c r="AB21" s="21"/>
    </row>
    <row r="22">
      <c r="A22" s="19" t="s">
        <v>34</v>
      </c>
      <c r="B22" s="20"/>
      <c r="C22" s="20" t="s">
        <v>35</v>
      </c>
      <c r="D22" s="19" t="s">
        <v>36</v>
      </c>
      <c r="E22" s="19">
        <v>352.0</v>
      </c>
      <c r="F22" s="19" t="s">
        <v>82</v>
      </c>
      <c r="G22" s="19">
        <v>1.0</v>
      </c>
      <c r="H22" s="19">
        <v>2.0</v>
      </c>
      <c r="I22" s="19" t="s">
        <v>90</v>
      </c>
      <c r="J22" s="21"/>
      <c r="K22" s="19" t="s">
        <v>91</v>
      </c>
      <c r="L22" s="19" t="s">
        <v>92</v>
      </c>
      <c r="M22" s="21"/>
      <c r="N22" s="21"/>
      <c r="O22" s="21"/>
      <c r="P22" s="21"/>
      <c r="Q22" s="21"/>
      <c r="R22" s="21"/>
      <c r="S22" s="21"/>
      <c r="T22" s="21"/>
      <c r="U22" s="21"/>
      <c r="V22" s="21"/>
      <c r="W22" s="21"/>
      <c r="X22" s="21"/>
      <c r="Y22" s="21"/>
      <c r="Z22" s="21"/>
      <c r="AA22" s="21"/>
      <c r="AB22" s="21"/>
    </row>
    <row r="23">
      <c r="A23" s="19" t="s">
        <v>34</v>
      </c>
      <c r="B23" s="19"/>
      <c r="C23" s="19" t="s">
        <v>93</v>
      </c>
      <c r="D23" s="19" t="s">
        <v>36</v>
      </c>
      <c r="E23" s="19">
        <v>352.0</v>
      </c>
      <c r="F23" s="19" t="s">
        <v>94</v>
      </c>
      <c r="G23" s="19">
        <v>18.0</v>
      </c>
      <c r="H23" s="19">
        <v>0.0</v>
      </c>
      <c r="I23" s="21"/>
      <c r="J23" s="21"/>
      <c r="K23" s="21"/>
      <c r="L23" s="21"/>
      <c r="M23" s="21"/>
      <c r="N23" s="21"/>
      <c r="O23" s="21"/>
      <c r="P23" s="21"/>
      <c r="Q23" s="21"/>
      <c r="R23" s="21"/>
      <c r="S23" s="21"/>
      <c r="T23" s="21"/>
      <c r="U23" s="21"/>
      <c r="V23" s="21"/>
      <c r="W23" s="21"/>
      <c r="X23" s="21"/>
      <c r="Y23" s="21"/>
      <c r="Z23" s="21"/>
      <c r="AA23" s="21"/>
      <c r="AB23" s="21"/>
    </row>
    <row r="24">
      <c r="A24" s="19" t="s">
        <v>34</v>
      </c>
      <c r="B24" s="20"/>
      <c r="C24" s="20" t="s">
        <v>35</v>
      </c>
      <c r="D24" s="19" t="s">
        <v>36</v>
      </c>
      <c r="E24" s="19">
        <v>352.0</v>
      </c>
      <c r="F24" s="19" t="s">
        <v>95</v>
      </c>
      <c r="G24" s="19">
        <v>2.0</v>
      </c>
      <c r="H24" s="20">
        <v>0.0</v>
      </c>
      <c r="I24" s="20" t="s">
        <v>96</v>
      </c>
      <c r="J24" s="19" t="s">
        <v>97</v>
      </c>
      <c r="K24" s="20" t="s">
        <v>98</v>
      </c>
      <c r="L24" s="19" t="s">
        <v>99</v>
      </c>
      <c r="M24" s="21"/>
      <c r="N24" s="21"/>
      <c r="O24" s="21"/>
      <c r="P24" s="21"/>
      <c r="Q24" s="21"/>
      <c r="R24" s="21"/>
      <c r="S24" s="21"/>
      <c r="T24" s="21"/>
      <c r="U24" s="21"/>
      <c r="V24" s="21"/>
      <c r="W24" s="21"/>
      <c r="X24" s="21"/>
      <c r="Y24" s="21"/>
      <c r="Z24" s="21"/>
      <c r="AA24" s="21"/>
      <c r="AB24" s="21"/>
    </row>
    <row r="25">
      <c r="A25" s="19" t="s">
        <v>34</v>
      </c>
      <c r="B25" s="20"/>
      <c r="C25" s="20" t="s">
        <v>35</v>
      </c>
      <c r="D25" s="19" t="s">
        <v>36</v>
      </c>
      <c r="E25" s="19">
        <v>352.0</v>
      </c>
      <c r="F25" s="19" t="s">
        <v>95</v>
      </c>
      <c r="G25" s="19">
        <v>1.0</v>
      </c>
      <c r="H25" s="19">
        <v>2.0</v>
      </c>
      <c r="I25" s="19" t="s">
        <v>100</v>
      </c>
      <c r="J25" s="20" t="s">
        <v>101</v>
      </c>
      <c r="K25" s="20">
        <v>3.5</v>
      </c>
      <c r="L25" s="21"/>
      <c r="M25" s="21"/>
      <c r="N25" s="21"/>
      <c r="O25" s="21"/>
      <c r="P25" s="21"/>
      <c r="Q25" s="21"/>
      <c r="R25" s="21"/>
      <c r="S25" s="21"/>
      <c r="T25" s="21"/>
      <c r="U25" s="21"/>
      <c r="V25" s="21"/>
      <c r="W25" s="21"/>
      <c r="X25" s="21"/>
      <c r="Y25" s="21"/>
      <c r="Z25" s="21"/>
      <c r="AA25" s="21"/>
      <c r="AB25" s="21"/>
    </row>
    <row r="26">
      <c r="A26" s="19" t="s">
        <v>34</v>
      </c>
      <c r="B26" s="20"/>
      <c r="C26" s="20" t="s">
        <v>35</v>
      </c>
      <c r="D26" s="19" t="s">
        <v>36</v>
      </c>
      <c r="E26" s="19">
        <v>352.0</v>
      </c>
      <c r="F26" s="19" t="s">
        <v>95</v>
      </c>
      <c r="G26" s="19">
        <v>1.0</v>
      </c>
      <c r="H26" s="19">
        <v>2.0</v>
      </c>
      <c r="I26" s="19" t="s">
        <v>102</v>
      </c>
      <c r="J26" s="19" t="s">
        <v>103</v>
      </c>
      <c r="K26" s="19">
        <v>3.5</v>
      </c>
      <c r="L26" s="21"/>
      <c r="M26" s="21"/>
      <c r="N26" s="21"/>
      <c r="O26" s="21"/>
      <c r="P26" s="21"/>
      <c r="Q26" s="21"/>
      <c r="R26" s="21"/>
      <c r="S26" s="21"/>
      <c r="T26" s="21"/>
      <c r="U26" s="21"/>
      <c r="V26" s="21"/>
      <c r="W26" s="21"/>
      <c r="X26" s="21"/>
      <c r="Y26" s="21"/>
      <c r="Z26" s="21"/>
      <c r="AA26" s="21"/>
      <c r="AB26" s="21"/>
    </row>
    <row r="27">
      <c r="A27" s="19" t="s">
        <v>104</v>
      </c>
      <c r="B27" s="19"/>
      <c r="C27" s="19" t="s">
        <v>35</v>
      </c>
      <c r="D27" s="19" t="s">
        <v>36</v>
      </c>
      <c r="E27" s="19">
        <v>352.0</v>
      </c>
      <c r="F27" s="19" t="s">
        <v>105</v>
      </c>
      <c r="G27" s="19">
        <v>1.0</v>
      </c>
      <c r="H27" s="19">
        <v>10.0</v>
      </c>
      <c r="I27" s="19" t="s">
        <v>106</v>
      </c>
      <c r="J27" s="19" t="s">
        <v>107</v>
      </c>
      <c r="K27" s="19" t="s">
        <v>108</v>
      </c>
      <c r="L27" s="21"/>
      <c r="M27" s="21"/>
      <c r="N27" s="21"/>
      <c r="O27" s="21"/>
      <c r="P27" s="21"/>
      <c r="Q27" s="21"/>
      <c r="R27" s="21"/>
      <c r="S27" s="21"/>
      <c r="T27" s="21"/>
      <c r="U27" s="21"/>
      <c r="V27" s="21"/>
      <c r="W27" s="21"/>
      <c r="X27" s="21"/>
      <c r="Y27" s="21"/>
      <c r="Z27" s="21"/>
      <c r="AA27" s="21"/>
      <c r="AB27" s="21"/>
    </row>
    <row r="28">
      <c r="A28" s="19" t="s">
        <v>109</v>
      </c>
      <c r="B28" s="19" t="s">
        <v>110</v>
      </c>
      <c r="C28" s="19" t="s">
        <v>111</v>
      </c>
      <c r="D28" s="19" t="s">
        <v>36</v>
      </c>
      <c r="E28" s="19">
        <v>352.0</v>
      </c>
      <c r="F28" s="21"/>
      <c r="G28" s="19">
        <v>1.0</v>
      </c>
      <c r="H28" s="19">
        <v>10.0</v>
      </c>
      <c r="I28" s="21"/>
      <c r="J28" s="21"/>
      <c r="K28" s="21"/>
      <c r="L28" s="19" t="s">
        <v>112</v>
      </c>
      <c r="M28" s="21"/>
      <c r="N28" s="21"/>
      <c r="O28" s="21"/>
      <c r="P28" s="21"/>
      <c r="Q28" s="21"/>
      <c r="R28" s="21"/>
      <c r="S28" s="21"/>
      <c r="T28" s="21"/>
      <c r="U28" s="21"/>
      <c r="V28" s="21"/>
      <c r="W28" s="21"/>
      <c r="X28" s="21"/>
      <c r="Y28" s="21"/>
      <c r="Z28" s="21"/>
      <c r="AA28" s="21"/>
      <c r="AB28" s="21"/>
    </row>
    <row r="29">
      <c r="A29" s="19" t="s">
        <v>113</v>
      </c>
      <c r="B29" s="19" t="s">
        <v>114</v>
      </c>
      <c r="C29" s="19" t="s">
        <v>115</v>
      </c>
      <c r="D29" s="19" t="s">
        <v>36</v>
      </c>
      <c r="E29" s="19">
        <v>352.0</v>
      </c>
      <c r="F29" s="21"/>
      <c r="G29" s="19">
        <v>1.0</v>
      </c>
      <c r="H29" s="19">
        <v>7.0</v>
      </c>
      <c r="I29" s="21"/>
      <c r="J29" s="21"/>
      <c r="K29" s="21"/>
      <c r="L29" s="21"/>
      <c r="M29" s="21"/>
      <c r="N29" s="21"/>
      <c r="O29" s="21"/>
      <c r="P29" s="21"/>
      <c r="Q29" s="21"/>
      <c r="R29" s="21"/>
      <c r="S29" s="21"/>
      <c r="T29" s="21"/>
      <c r="U29" s="21"/>
      <c r="V29" s="21"/>
      <c r="W29" s="21"/>
      <c r="X29" s="21"/>
      <c r="Y29" s="21"/>
      <c r="Z29" s="21"/>
      <c r="AA29" s="21"/>
      <c r="AB29" s="21"/>
    </row>
    <row r="30">
      <c r="A30" s="20" t="s">
        <v>113</v>
      </c>
      <c r="B30" s="19" t="s">
        <v>114</v>
      </c>
      <c r="C30" s="19" t="s">
        <v>35</v>
      </c>
      <c r="D30" s="19" t="s">
        <v>36</v>
      </c>
      <c r="E30" s="19">
        <v>352.0</v>
      </c>
      <c r="F30" s="19" t="s">
        <v>116</v>
      </c>
      <c r="G30" s="19">
        <v>1.0</v>
      </c>
      <c r="H30" s="19">
        <v>7.0</v>
      </c>
      <c r="I30" s="21"/>
      <c r="J30" s="21"/>
      <c r="K30" s="19" t="s">
        <v>117</v>
      </c>
      <c r="L30" s="21"/>
      <c r="M30" s="21"/>
      <c r="N30" s="21"/>
      <c r="O30" s="21"/>
      <c r="P30" s="21"/>
      <c r="Q30" s="21"/>
      <c r="R30" s="21"/>
      <c r="S30" s="21"/>
      <c r="T30" s="21"/>
      <c r="U30" s="21"/>
      <c r="V30" s="21"/>
      <c r="W30" s="21"/>
      <c r="X30" s="21"/>
      <c r="Y30" s="21"/>
      <c r="Z30" s="21"/>
      <c r="AA30" s="21"/>
      <c r="AB30" s="21"/>
    </row>
    <row r="31">
      <c r="A31" s="20" t="s">
        <v>113</v>
      </c>
      <c r="B31" s="19" t="s">
        <v>114</v>
      </c>
      <c r="C31" s="19" t="s">
        <v>35</v>
      </c>
      <c r="D31" s="19" t="s">
        <v>36</v>
      </c>
      <c r="E31" s="19">
        <v>352.0</v>
      </c>
      <c r="F31" s="21"/>
      <c r="G31" s="19">
        <v>1.0</v>
      </c>
      <c r="H31" s="19">
        <v>7.0</v>
      </c>
      <c r="I31" s="21"/>
      <c r="J31" s="21"/>
      <c r="K31" s="21"/>
      <c r="L31" s="21"/>
      <c r="M31" s="21"/>
      <c r="N31" s="21"/>
      <c r="O31" s="21"/>
      <c r="P31" s="21"/>
      <c r="Q31" s="21"/>
      <c r="R31" s="21"/>
      <c r="S31" s="21"/>
      <c r="T31" s="21"/>
      <c r="U31" s="21"/>
      <c r="V31" s="21"/>
      <c r="W31" s="21"/>
      <c r="X31" s="21"/>
      <c r="Y31" s="21"/>
      <c r="Z31" s="21"/>
      <c r="AA31" s="21"/>
      <c r="AB31" s="21"/>
    </row>
    <row r="32">
      <c r="A32" s="19" t="s">
        <v>118</v>
      </c>
      <c r="B32" s="19" t="s">
        <v>119</v>
      </c>
      <c r="C32" s="19" t="s">
        <v>35</v>
      </c>
      <c r="D32" s="19" t="s">
        <v>36</v>
      </c>
      <c r="E32" s="19">
        <v>352.0</v>
      </c>
      <c r="F32" s="21"/>
      <c r="G32" s="19">
        <v>1.0</v>
      </c>
      <c r="H32" s="19">
        <v>10.0</v>
      </c>
      <c r="I32" s="19" t="s">
        <v>120</v>
      </c>
      <c r="J32" s="19" t="s">
        <v>121</v>
      </c>
      <c r="K32" s="19" t="s">
        <v>122</v>
      </c>
      <c r="L32" s="19" t="s">
        <v>123</v>
      </c>
      <c r="M32" s="21"/>
      <c r="N32" s="21"/>
      <c r="O32" s="21"/>
      <c r="P32" s="21"/>
      <c r="Q32" s="21"/>
      <c r="R32" s="21"/>
      <c r="S32" s="21"/>
      <c r="T32" s="21"/>
      <c r="U32" s="21"/>
      <c r="V32" s="21"/>
      <c r="W32" s="21"/>
      <c r="X32" s="21"/>
      <c r="Y32" s="21"/>
      <c r="Z32" s="21"/>
      <c r="AA32" s="21"/>
      <c r="AB32" s="21"/>
    </row>
    <row r="33">
      <c r="A33" s="19" t="s">
        <v>118</v>
      </c>
      <c r="B33" s="19" t="s">
        <v>119</v>
      </c>
      <c r="C33" s="19" t="s">
        <v>35</v>
      </c>
      <c r="D33" s="19" t="s">
        <v>36</v>
      </c>
      <c r="E33" s="19">
        <v>352.0</v>
      </c>
      <c r="F33" s="21"/>
      <c r="G33" s="19">
        <v>1.0</v>
      </c>
      <c r="H33" s="19">
        <v>10.0</v>
      </c>
      <c r="I33" s="19" t="s">
        <v>120</v>
      </c>
      <c r="J33" s="19" t="s">
        <v>124</v>
      </c>
      <c r="K33" s="19" t="s">
        <v>122</v>
      </c>
      <c r="L33" s="19" t="s">
        <v>125</v>
      </c>
      <c r="M33" s="21"/>
      <c r="N33" s="21"/>
      <c r="O33" s="21"/>
      <c r="P33" s="21"/>
      <c r="Q33" s="21"/>
      <c r="R33" s="21"/>
      <c r="S33" s="21"/>
      <c r="T33" s="21"/>
      <c r="U33" s="21"/>
      <c r="V33" s="21"/>
      <c r="W33" s="21"/>
      <c r="X33" s="21"/>
      <c r="Y33" s="21"/>
      <c r="Z33" s="21"/>
      <c r="AA33" s="21"/>
      <c r="AB33" s="21"/>
    </row>
    <row r="34">
      <c r="B34" s="22"/>
    </row>
    <row r="35">
      <c r="F35" s="3" t="s">
        <v>126</v>
      </c>
      <c r="G35" s="23">
        <f>SUM(G2:G33)</f>
        <v>59</v>
      </c>
    </row>
    <row r="36">
      <c r="K36" s="23">
        <f>SUM(G2:G3,G6:G17,G19:G22,G24,G25:G26,G32:G33)</f>
        <v>24</v>
      </c>
    </row>
    <row r="37">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row>
    <row r="38">
      <c r="B38" s="25"/>
      <c r="E38" s="26" t="s">
        <v>127</v>
      </c>
    </row>
    <row r="39">
      <c r="A39" s="27"/>
      <c r="B39" s="28"/>
      <c r="E39" s="29" t="s">
        <v>34</v>
      </c>
      <c r="F39" s="30" t="s">
        <v>128</v>
      </c>
      <c r="G39" s="30">
        <v>57.0</v>
      </c>
    </row>
    <row r="40">
      <c r="B40" s="28"/>
      <c r="E40" s="9"/>
      <c r="F40" s="30" t="s">
        <v>129</v>
      </c>
      <c r="G40" s="31">
        <f>SUM(G2:G26)</f>
        <v>52</v>
      </c>
    </row>
    <row r="41">
      <c r="B41" s="28"/>
      <c r="E41" s="10"/>
      <c r="F41" s="30" t="s">
        <v>130</v>
      </c>
      <c r="G41" s="32">
        <v>5.0</v>
      </c>
    </row>
    <row r="42">
      <c r="B42" s="28"/>
      <c r="E42" s="29" t="s">
        <v>131</v>
      </c>
      <c r="F42" s="30" t="s">
        <v>128</v>
      </c>
      <c r="G42" s="30">
        <v>7.0</v>
      </c>
    </row>
    <row r="43">
      <c r="B43" s="28"/>
      <c r="E43" s="9"/>
      <c r="F43" s="30" t="s">
        <v>129</v>
      </c>
      <c r="G43" s="31">
        <f>SUM(G27:G33)</f>
        <v>7</v>
      </c>
    </row>
    <row r="44">
      <c r="B44" s="28"/>
      <c r="E44" s="10"/>
      <c r="F44" s="30" t="s">
        <v>130</v>
      </c>
      <c r="G44" s="31"/>
    </row>
    <row r="45">
      <c r="C45" s="33"/>
    </row>
    <row r="46">
      <c r="C46" s="33"/>
      <c r="E46" s="3" t="s">
        <v>132</v>
      </c>
      <c r="F46" s="28" t="s">
        <v>133</v>
      </c>
    </row>
    <row r="49">
      <c r="E49" s="34"/>
      <c r="F49" s="35" t="s">
        <v>134</v>
      </c>
      <c r="G49" s="36"/>
    </row>
    <row r="50">
      <c r="E50" s="34"/>
      <c r="F50" s="37" t="s">
        <v>135</v>
      </c>
      <c r="G50" s="37" t="s">
        <v>136</v>
      </c>
    </row>
    <row r="51">
      <c r="E51" s="29" t="s">
        <v>137</v>
      </c>
      <c r="F51" s="37">
        <v>1.0</v>
      </c>
      <c r="G51" s="34">
        <f>COUNT(H6,H7,H9,H15,H17,H19,H20,H21)</f>
        <v>8</v>
      </c>
    </row>
    <row r="52">
      <c r="E52" s="9"/>
      <c r="F52" s="37">
        <v>2.0</v>
      </c>
      <c r="G52" s="34">
        <f>COUNT(H8,H10,H11,H12,H16,H22,H26)</f>
        <v>7</v>
      </c>
    </row>
    <row r="53">
      <c r="E53" s="9"/>
      <c r="F53" s="37">
        <v>3.0</v>
      </c>
      <c r="G53" s="34">
        <f t="shared" ref="G53:G54" si="1">COUNT(H13)</f>
        <v>1</v>
      </c>
    </row>
    <row r="54">
      <c r="E54" s="9"/>
      <c r="F54" s="37">
        <v>4.0</v>
      </c>
      <c r="G54" s="34">
        <f t="shared" si="1"/>
        <v>1</v>
      </c>
    </row>
    <row r="55">
      <c r="E55" s="9"/>
      <c r="F55" s="37">
        <v>0.0</v>
      </c>
      <c r="G55" s="34">
        <f>SUM(G24,G23,G18,G5,G4,G3,G2)</f>
        <v>34</v>
      </c>
    </row>
    <row r="56">
      <c r="E56" s="9"/>
      <c r="F56" s="37">
        <v>7.0</v>
      </c>
      <c r="G56" s="34">
        <f>SUM(G29,G30,G31)</f>
        <v>3</v>
      </c>
    </row>
    <row r="57">
      <c r="E57" s="10"/>
      <c r="F57" s="37">
        <v>10.0</v>
      </c>
      <c r="G57" s="34">
        <f>SUM(G33,G32,G28,G27)</f>
        <v>4</v>
      </c>
    </row>
  </sheetData>
  <mergeCells count="6">
    <mergeCell ref="E38:G38"/>
    <mergeCell ref="A39:A44"/>
    <mergeCell ref="E39:E41"/>
    <mergeCell ref="E42:E44"/>
    <mergeCell ref="F49:G49"/>
    <mergeCell ref="E51:E5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7" t="s">
        <v>22</v>
      </c>
      <c r="B1" s="17" t="s">
        <v>138</v>
      </c>
      <c r="C1" s="17" t="s">
        <v>24</v>
      </c>
      <c r="D1" s="17" t="s">
        <v>25</v>
      </c>
      <c r="E1" s="17" t="s">
        <v>139</v>
      </c>
      <c r="F1" s="17" t="s">
        <v>26</v>
      </c>
      <c r="G1" s="17" t="s">
        <v>27</v>
      </c>
      <c r="H1" s="17" t="s">
        <v>28</v>
      </c>
      <c r="I1" s="17" t="s">
        <v>30</v>
      </c>
      <c r="J1" s="17" t="s">
        <v>31</v>
      </c>
      <c r="K1" s="17" t="s">
        <v>32</v>
      </c>
      <c r="L1" s="17" t="s">
        <v>33</v>
      </c>
      <c r="M1" s="18"/>
      <c r="N1" s="18"/>
      <c r="O1" s="18"/>
      <c r="P1" s="18"/>
      <c r="Q1" s="18"/>
      <c r="R1" s="18"/>
      <c r="S1" s="18"/>
      <c r="T1" s="18"/>
      <c r="U1" s="18"/>
      <c r="V1" s="18"/>
      <c r="W1" s="18"/>
      <c r="X1" s="18"/>
      <c r="Y1" s="18"/>
      <c r="Z1" s="18"/>
      <c r="AA1" s="18"/>
      <c r="AB1" s="18"/>
    </row>
    <row r="2">
      <c r="A2" s="3" t="s">
        <v>140</v>
      </c>
      <c r="B2" s="3">
        <v>1.0</v>
      </c>
      <c r="C2" s="3" t="s">
        <v>35</v>
      </c>
      <c r="E2" s="3">
        <v>2.0</v>
      </c>
      <c r="G2" s="3" t="s">
        <v>141</v>
      </c>
      <c r="H2" s="3">
        <v>1.0</v>
      </c>
    </row>
    <row r="3">
      <c r="A3" s="3" t="s">
        <v>140</v>
      </c>
      <c r="B3" s="3">
        <v>1.0</v>
      </c>
      <c r="C3" s="3" t="s">
        <v>142</v>
      </c>
      <c r="E3" s="3">
        <v>2.0</v>
      </c>
      <c r="G3" s="3" t="s">
        <v>143</v>
      </c>
      <c r="H3" s="3">
        <v>1.0</v>
      </c>
      <c r="J3" s="3" t="s">
        <v>144</v>
      </c>
    </row>
    <row r="4">
      <c r="A4" s="3" t="s">
        <v>140</v>
      </c>
      <c r="B4" s="3">
        <v>1.0</v>
      </c>
      <c r="C4" s="3" t="s">
        <v>142</v>
      </c>
      <c r="E4" s="3">
        <v>2.0</v>
      </c>
      <c r="G4" s="3" t="s">
        <v>145</v>
      </c>
      <c r="H4" s="3">
        <v>1.0</v>
      </c>
      <c r="K4" s="3" t="s">
        <v>146</v>
      </c>
    </row>
    <row r="5">
      <c r="A5" s="3" t="s">
        <v>140</v>
      </c>
      <c r="B5" s="3">
        <v>1.0</v>
      </c>
      <c r="C5" s="3" t="s">
        <v>35</v>
      </c>
      <c r="E5" s="3">
        <v>2.0</v>
      </c>
      <c r="G5" s="3" t="s">
        <v>147</v>
      </c>
      <c r="H5" s="3">
        <v>1.0</v>
      </c>
      <c r="J5" s="3" t="s">
        <v>148</v>
      </c>
      <c r="K5" s="3" t="s">
        <v>149</v>
      </c>
    </row>
    <row r="6">
      <c r="A6" s="3" t="s">
        <v>140</v>
      </c>
      <c r="B6" s="3">
        <v>1.0</v>
      </c>
      <c r="C6" s="3" t="s">
        <v>35</v>
      </c>
      <c r="E6" s="3">
        <v>2.0</v>
      </c>
      <c r="G6" s="3" t="s">
        <v>150</v>
      </c>
      <c r="H6" s="3">
        <v>1.0</v>
      </c>
      <c r="I6" s="3" t="s">
        <v>151</v>
      </c>
      <c r="J6" s="3" t="s">
        <v>152</v>
      </c>
      <c r="L6" s="3" t="s">
        <v>153</v>
      </c>
    </row>
    <row r="7">
      <c r="A7" s="3" t="s">
        <v>140</v>
      </c>
      <c r="B7" s="3">
        <v>1.0</v>
      </c>
      <c r="C7" s="3" t="s">
        <v>35</v>
      </c>
      <c r="E7" s="3">
        <v>2.0</v>
      </c>
      <c r="G7" s="3" t="s">
        <v>154</v>
      </c>
      <c r="H7" s="3">
        <v>1.0</v>
      </c>
      <c r="J7" s="3" t="s">
        <v>107</v>
      </c>
      <c r="K7" s="3" t="s">
        <v>155</v>
      </c>
      <c r="L7" s="3" t="s">
        <v>156</v>
      </c>
    </row>
    <row r="8">
      <c r="A8" s="3" t="s">
        <v>140</v>
      </c>
      <c r="B8" s="3">
        <v>1.0</v>
      </c>
      <c r="C8" s="3" t="s">
        <v>35</v>
      </c>
      <c r="E8" s="3">
        <v>2.0</v>
      </c>
      <c r="G8" s="3" t="s">
        <v>157</v>
      </c>
      <c r="H8" s="3">
        <v>1.0</v>
      </c>
      <c r="I8" s="3" t="s">
        <v>158</v>
      </c>
      <c r="J8" s="3" t="s">
        <v>159</v>
      </c>
      <c r="K8" s="3" t="s">
        <v>160</v>
      </c>
    </row>
    <row r="9">
      <c r="E9" s="3">
        <v>2.0</v>
      </c>
    </row>
    <row r="10">
      <c r="B10" s="38"/>
      <c r="G10" s="3" t="s">
        <v>126</v>
      </c>
      <c r="H10" s="3">
        <v>7.0</v>
      </c>
    </row>
    <row r="11">
      <c r="A11" s="39"/>
      <c r="B11" s="40"/>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row>
    <row r="12">
      <c r="B12" s="41"/>
    </row>
    <row r="13">
      <c r="B13" s="42" t="s">
        <v>161</v>
      </c>
      <c r="C13" s="43"/>
      <c r="D13" s="36"/>
      <c r="F13" s="27"/>
      <c r="G13" s="44"/>
    </row>
    <row r="14">
      <c r="B14" s="45" t="s">
        <v>34</v>
      </c>
      <c r="C14" s="37" t="s">
        <v>128</v>
      </c>
      <c r="D14" s="37">
        <v>7.0</v>
      </c>
      <c r="G14" s="41"/>
    </row>
    <row r="15">
      <c r="B15" s="9"/>
      <c r="C15" s="37" t="s">
        <v>162</v>
      </c>
      <c r="D15" s="37">
        <v>7.0</v>
      </c>
      <c r="G15" s="41"/>
    </row>
    <row r="16">
      <c r="B16" s="10"/>
      <c r="C16" s="37" t="s">
        <v>130</v>
      </c>
      <c r="D16" s="37">
        <v>0.0</v>
      </c>
    </row>
    <row r="17">
      <c r="B17" s="46"/>
    </row>
    <row r="18">
      <c r="B18" s="46" t="s">
        <v>163</v>
      </c>
    </row>
  </sheetData>
  <mergeCells count="4">
    <mergeCell ref="B13:D13"/>
    <mergeCell ref="F13:F15"/>
    <mergeCell ref="B14:B16"/>
    <mergeCell ref="B18:E1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6" max="6" width="23.25"/>
    <col customWidth="1" min="7" max="7" width="21.38"/>
    <col customWidth="1" min="8" max="8" width="31.38"/>
  </cols>
  <sheetData>
    <row r="1">
      <c r="A1" s="17" t="s">
        <v>22</v>
      </c>
      <c r="B1" s="17" t="s">
        <v>138</v>
      </c>
      <c r="C1" s="17" t="s">
        <v>24</v>
      </c>
      <c r="D1" s="17" t="s">
        <v>27</v>
      </c>
      <c r="E1" s="17" t="s">
        <v>28</v>
      </c>
      <c r="F1" s="17" t="s">
        <v>29</v>
      </c>
      <c r="G1" s="17" t="s">
        <v>30</v>
      </c>
      <c r="H1" s="17" t="s">
        <v>31</v>
      </c>
      <c r="I1" s="17" t="s">
        <v>32</v>
      </c>
      <c r="J1" s="17" t="s">
        <v>33</v>
      </c>
      <c r="K1" s="17"/>
      <c r="L1" s="17"/>
      <c r="M1" s="18"/>
      <c r="N1" s="18"/>
      <c r="O1" s="18"/>
      <c r="P1" s="18"/>
      <c r="Q1" s="18"/>
      <c r="R1" s="18"/>
      <c r="S1" s="18"/>
      <c r="T1" s="18"/>
      <c r="U1" s="18"/>
      <c r="V1" s="18"/>
      <c r="W1" s="18"/>
      <c r="X1" s="18"/>
      <c r="Y1" s="18"/>
      <c r="Z1" s="18"/>
      <c r="AA1" s="18"/>
      <c r="AB1" s="18"/>
    </row>
    <row r="2">
      <c r="A2" s="19" t="s">
        <v>34</v>
      </c>
      <c r="B2" s="21"/>
      <c r="C2" s="19" t="s">
        <v>35</v>
      </c>
      <c r="D2" s="19" t="s">
        <v>164</v>
      </c>
      <c r="E2" s="19">
        <v>1.0</v>
      </c>
      <c r="F2" s="19">
        <v>0.0</v>
      </c>
      <c r="G2" s="21"/>
      <c r="H2" s="19" t="s">
        <v>165</v>
      </c>
      <c r="I2" s="21"/>
      <c r="J2" s="20" t="s">
        <v>166</v>
      </c>
      <c r="K2" s="21"/>
    </row>
    <row r="3">
      <c r="A3" s="19" t="s">
        <v>34</v>
      </c>
      <c r="B3" s="21"/>
      <c r="C3" s="19" t="s">
        <v>167</v>
      </c>
      <c r="D3" s="21"/>
      <c r="E3" s="19">
        <v>6.0</v>
      </c>
      <c r="F3" s="19">
        <v>0.0</v>
      </c>
      <c r="G3" s="21"/>
      <c r="H3" s="21"/>
      <c r="I3" s="21"/>
      <c r="J3" s="47" t="s">
        <v>168</v>
      </c>
      <c r="K3" s="21"/>
    </row>
    <row r="4">
      <c r="A4" s="19" t="s">
        <v>34</v>
      </c>
      <c r="B4" s="21"/>
      <c r="C4" s="19" t="s">
        <v>93</v>
      </c>
      <c r="D4" s="21"/>
      <c r="E4" s="19">
        <v>36.0</v>
      </c>
      <c r="F4" s="19">
        <v>0.0</v>
      </c>
      <c r="G4" s="21"/>
      <c r="H4" s="21"/>
      <c r="I4" s="21"/>
      <c r="J4" s="19" t="s">
        <v>169</v>
      </c>
      <c r="K4" s="21"/>
    </row>
    <row r="5">
      <c r="A5" s="19" t="s">
        <v>34</v>
      </c>
      <c r="B5" s="21"/>
      <c r="C5" s="19" t="s">
        <v>35</v>
      </c>
      <c r="D5" s="19" t="s">
        <v>170</v>
      </c>
      <c r="E5" s="19">
        <v>1.0</v>
      </c>
      <c r="F5" s="19">
        <v>0.0</v>
      </c>
      <c r="G5" s="21"/>
      <c r="H5" s="19" t="s">
        <v>171</v>
      </c>
      <c r="I5" s="21"/>
      <c r="J5" s="20" t="s">
        <v>172</v>
      </c>
      <c r="K5" s="21"/>
    </row>
    <row r="6">
      <c r="A6" s="19" t="s">
        <v>34</v>
      </c>
      <c r="B6" s="21"/>
      <c r="C6" s="19" t="s">
        <v>35</v>
      </c>
      <c r="D6" s="19" t="s">
        <v>173</v>
      </c>
      <c r="E6" s="19">
        <v>2.0</v>
      </c>
      <c r="F6" s="19">
        <v>0.0</v>
      </c>
      <c r="G6" s="21"/>
      <c r="H6" s="21"/>
      <c r="I6" s="21"/>
      <c r="J6" s="21"/>
      <c r="K6" s="21"/>
    </row>
    <row r="7">
      <c r="A7" s="19" t="s">
        <v>34</v>
      </c>
      <c r="B7" s="21"/>
      <c r="C7" s="19" t="s">
        <v>35</v>
      </c>
      <c r="D7" s="19" t="s">
        <v>174</v>
      </c>
      <c r="E7" s="19">
        <v>2.0</v>
      </c>
      <c r="F7" s="19">
        <v>0.0</v>
      </c>
      <c r="G7" s="19" t="s">
        <v>175</v>
      </c>
      <c r="H7" s="21"/>
      <c r="I7" s="21"/>
      <c r="J7" s="21"/>
      <c r="K7" s="21"/>
    </row>
    <row r="8">
      <c r="A8" s="19" t="s">
        <v>34</v>
      </c>
      <c r="B8" s="21"/>
      <c r="C8" s="19" t="s">
        <v>35</v>
      </c>
      <c r="D8" s="19" t="s">
        <v>176</v>
      </c>
      <c r="E8" s="19">
        <v>6.0</v>
      </c>
      <c r="F8" s="19">
        <v>0.0</v>
      </c>
      <c r="G8" s="21"/>
      <c r="H8" s="19" t="s">
        <v>177</v>
      </c>
      <c r="I8" s="21"/>
      <c r="J8" s="19" t="s">
        <v>178</v>
      </c>
      <c r="K8" s="21"/>
    </row>
    <row r="9">
      <c r="A9" s="19" t="s">
        <v>34</v>
      </c>
      <c r="B9" s="21"/>
      <c r="C9" s="19" t="s">
        <v>35</v>
      </c>
      <c r="D9" s="19" t="s">
        <v>179</v>
      </c>
      <c r="E9" s="19">
        <v>22.0</v>
      </c>
      <c r="F9" s="19">
        <v>0.0</v>
      </c>
      <c r="G9" s="21"/>
      <c r="H9" s="21"/>
      <c r="I9" s="21"/>
      <c r="J9" s="19" t="s">
        <v>180</v>
      </c>
      <c r="K9" s="21"/>
    </row>
    <row r="10">
      <c r="A10" s="19" t="s">
        <v>34</v>
      </c>
      <c r="B10" s="21"/>
      <c r="C10" s="19" t="s">
        <v>35</v>
      </c>
      <c r="D10" s="21"/>
      <c r="E10" s="19">
        <v>1.0</v>
      </c>
      <c r="F10" s="19">
        <v>0.0</v>
      </c>
      <c r="G10" s="21"/>
      <c r="H10" s="21"/>
      <c r="I10" s="19" t="s">
        <v>181</v>
      </c>
      <c r="J10" s="21"/>
      <c r="K10" s="21"/>
    </row>
    <row r="11">
      <c r="A11" s="19" t="s">
        <v>34</v>
      </c>
      <c r="B11" s="21"/>
      <c r="C11" s="19" t="s">
        <v>35</v>
      </c>
      <c r="D11" s="19" t="s">
        <v>150</v>
      </c>
      <c r="E11" s="19">
        <v>1.0</v>
      </c>
      <c r="F11" s="47">
        <v>3.0</v>
      </c>
      <c r="G11" s="47" t="s">
        <v>182</v>
      </c>
      <c r="H11" s="21"/>
      <c r="I11" s="47" t="s">
        <v>183</v>
      </c>
      <c r="J11" s="19" t="s">
        <v>184</v>
      </c>
      <c r="K11" s="21"/>
    </row>
    <row r="12">
      <c r="A12" s="19" t="s">
        <v>34</v>
      </c>
      <c r="B12" s="21"/>
      <c r="C12" s="19" t="s">
        <v>35</v>
      </c>
      <c r="D12" s="19" t="s">
        <v>147</v>
      </c>
      <c r="E12" s="19">
        <v>28.0</v>
      </c>
      <c r="F12" s="19">
        <v>0.0</v>
      </c>
      <c r="G12" s="21"/>
      <c r="H12" s="47" t="s">
        <v>185</v>
      </c>
      <c r="I12" s="47" t="s">
        <v>186</v>
      </c>
      <c r="J12" s="19" t="s">
        <v>187</v>
      </c>
      <c r="K12" s="21"/>
    </row>
    <row r="13">
      <c r="A13" s="19" t="s">
        <v>34</v>
      </c>
      <c r="B13" s="21"/>
      <c r="C13" s="19" t="s">
        <v>188</v>
      </c>
      <c r="D13" s="19" t="s">
        <v>147</v>
      </c>
      <c r="E13" s="19">
        <v>1.0</v>
      </c>
      <c r="F13" s="47">
        <v>4.0</v>
      </c>
      <c r="G13" s="47" t="s">
        <v>189</v>
      </c>
      <c r="H13" s="21"/>
      <c r="I13" s="47" t="s">
        <v>190</v>
      </c>
      <c r="J13" s="21"/>
      <c r="K13" s="21"/>
    </row>
    <row r="14">
      <c r="A14" s="19" t="s">
        <v>34</v>
      </c>
      <c r="B14" s="21"/>
      <c r="C14" s="19" t="s">
        <v>188</v>
      </c>
      <c r="D14" s="19" t="s">
        <v>191</v>
      </c>
      <c r="E14" s="19">
        <v>1.0</v>
      </c>
      <c r="F14" s="47">
        <v>1.0</v>
      </c>
      <c r="G14" s="47" t="s">
        <v>192</v>
      </c>
      <c r="H14" s="47" t="s">
        <v>193</v>
      </c>
      <c r="I14" s="19" t="s">
        <v>194</v>
      </c>
      <c r="J14" s="19" t="s">
        <v>150</v>
      </c>
      <c r="K14" s="21"/>
    </row>
    <row r="15">
      <c r="A15" s="19" t="s">
        <v>34</v>
      </c>
      <c r="B15" s="48"/>
      <c r="C15" s="19" t="s">
        <v>35</v>
      </c>
      <c r="D15" s="19" t="s">
        <v>147</v>
      </c>
      <c r="E15" s="19">
        <v>1.0</v>
      </c>
      <c r="F15" s="47">
        <v>2.0</v>
      </c>
      <c r="G15" s="47" t="s">
        <v>195</v>
      </c>
      <c r="H15" s="47" t="s">
        <v>196</v>
      </c>
      <c r="I15" s="19">
        <v>1.7</v>
      </c>
      <c r="J15" s="21"/>
      <c r="K15" s="21"/>
    </row>
    <row r="16">
      <c r="A16" s="19" t="s">
        <v>34</v>
      </c>
      <c r="B16" s="21"/>
      <c r="C16" s="19" t="s">
        <v>35</v>
      </c>
      <c r="D16" s="19" t="s">
        <v>147</v>
      </c>
      <c r="E16" s="19">
        <v>1.0</v>
      </c>
      <c r="F16" s="47">
        <v>2.0</v>
      </c>
      <c r="G16" s="47" t="s">
        <v>197</v>
      </c>
      <c r="H16" s="47" t="s">
        <v>198</v>
      </c>
      <c r="I16" s="19">
        <v>1.7</v>
      </c>
      <c r="J16" s="47" t="s">
        <v>199</v>
      </c>
      <c r="K16" s="21"/>
    </row>
    <row r="17">
      <c r="A17" s="19" t="s">
        <v>34</v>
      </c>
      <c r="B17" s="21"/>
      <c r="C17" s="19" t="s">
        <v>35</v>
      </c>
      <c r="D17" s="19" t="s">
        <v>147</v>
      </c>
      <c r="E17" s="19">
        <v>1.0</v>
      </c>
      <c r="F17" s="47">
        <v>1.0</v>
      </c>
      <c r="G17" s="47" t="s">
        <v>200</v>
      </c>
      <c r="H17" s="47" t="s">
        <v>201</v>
      </c>
      <c r="I17" s="19">
        <v>1.7</v>
      </c>
      <c r="J17" s="21"/>
      <c r="K17" s="21"/>
    </row>
    <row r="18">
      <c r="A18" s="19" t="s">
        <v>34</v>
      </c>
      <c r="B18" s="21"/>
      <c r="C18" s="19" t="s">
        <v>35</v>
      </c>
      <c r="D18" s="19" t="s">
        <v>147</v>
      </c>
      <c r="E18" s="19">
        <v>1.0</v>
      </c>
      <c r="F18" s="47">
        <v>2.0</v>
      </c>
      <c r="G18" s="47" t="s">
        <v>202</v>
      </c>
      <c r="H18" s="47" t="s">
        <v>203</v>
      </c>
      <c r="I18" s="19">
        <v>1.5</v>
      </c>
      <c r="J18" s="47" t="s">
        <v>204</v>
      </c>
      <c r="K18" s="21"/>
    </row>
    <row r="19">
      <c r="A19" s="19" t="s">
        <v>34</v>
      </c>
      <c r="B19" s="21"/>
      <c r="C19" s="19" t="s">
        <v>35</v>
      </c>
      <c r="D19" s="19" t="s">
        <v>147</v>
      </c>
      <c r="E19" s="19">
        <v>1.0</v>
      </c>
      <c r="F19" s="47">
        <v>1.0</v>
      </c>
      <c r="G19" s="47" t="s">
        <v>205</v>
      </c>
      <c r="H19" s="47" t="s">
        <v>206</v>
      </c>
      <c r="I19" s="47" t="s">
        <v>207</v>
      </c>
      <c r="J19" s="21"/>
      <c r="K19" s="21"/>
    </row>
    <row r="20">
      <c r="A20" s="19" t="s">
        <v>34</v>
      </c>
      <c r="B20" s="21"/>
      <c r="C20" s="19" t="s">
        <v>35</v>
      </c>
      <c r="D20" s="19" t="s">
        <v>147</v>
      </c>
      <c r="E20" s="19">
        <v>1.0</v>
      </c>
      <c r="F20" s="47">
        <v>2.0</v>
      </c>
      <c r="G20" s="47" t="s">
        <v>208</v>
      </c>
      <c r="H20" s="47" t="s">
        <v>209</v>
      </c>
      <c r="I20" s="19">
        <v>1.6</v>
      </c>
      <c r="J20" s="21"/>
      <c r="K20" s="21"/>
    </row>
    <row r="21">
      <c r="A21" s="19" t="s">
        <v>34</v>
      </c>
      <c r="B21" s="21"/>
      <c r="C21" s="19" t="s">
        <v>35</v>
      </c>
      <c r="D21" s="19" t="s">
        <v>147</v>
      </c>
      <c r="E21" s="19">
        <v>1.0</v>
      </c>
      <c r="F21" s="47">
        <v>1.0</v>
      </c>
      <c r="G21" s="47" t="s">
        <v>210</v>
      </c>
      <c r="H21" s="47" t="s">
        <v>211</v>
      </c>
      <c r="I21" s="19">
        <v>1.6</v>
      </c>
      <c r="J21" s="21"/>
      <c r="K21" s="21"/>
    </row>
    <row r="22">
      <c r="A22" s="19" t="s">
        <v>34</v>
      </c>
      <c r="B22" s="21"/>
      <c r="C22" s="19" t="s">
        <v>35</v>
      </c>
      <c r="D22" s="19" t="s">
        <v>147</v>
      </c>
      <c r="E22" s="19">
        <v>1.0</v>
      </c>
      <c r="F22" s="19">
        <v>0.0</v>
      </c>
      <c r="G22" s="21"/>
      <c r="H22" s="47" t="s">
        <v>212</v>
      </c>
      <c r="I22" s="19" t="s">
        <v>213</v>
      </c>
      <c r="J22" s="47" t="s">
        <v>214</v>
      </c>
      <c r="K22" s="21"/>
    </row>
    <row r="23">
      <c r="A23" s="19" t="s">
        <v>34</v>
      </c>
      <c r="B23" s="21"/>
      <c r="C23" s="19" t="s">
        <v>35</v>
      </c>
      <c r="D23" s="19" t="s">
        <v>147</v>
      </c>
      <c r="E23" s="19">
        <v>2.0</v>
      </c>
      <c r="F23" s="47">
        <v>2.0</v>
      </c>
      <c r="G23" s="47" t="s">
        <v>215</v>
      </c>
      <c r="H23" s="47" t="s">
        <v>216</v>
      </c>
      <c r="I23" s="19" t="s">
        <v>217</v>
      </c>
      <c r="J23" s="21"/>
      <c r="K23" s="21"/>
    </row>
    <row r="24">
      <c r="A24" s="19" t="s">
        <v>34</v>
      </c>
      <c r="B24" s="21"/>
      <c r="C24" s="19" t="s">
        <v>35</v>
      </c>
      <c r="D24" s="19" t="s">
        <v>147</v>
      </c>
      <c r="E24" s="19">
        <v>1.0</v>
      </c>
      <c r="F24" s="47">
        <v>4.0</v>
      </c>
      <c r="G24" s="47" t="s">
        <v>218</v>
      </c>
      <c r="H24" s="47" t="s">
        <v>219</v>
      </c>
      <c r="I24" s="19" t="s">
        <v>220</v>
      </c>
      <c r="J24" s="47" t="s">
        <v>221</v>
      </c>
      <c r="K24" s="21"/>
    </row>
    <row r="25">
      <c r="A25" s="19" t="s">
        <v>34</v>
      </c>
      <c r="B25" s="21"/>
      <c r="C25" s="19" t="s">
        <v>35</v>
      </c>
      <c r="D25" s="19" t="s">
        <v>147</v>
      </c>
      <c r="E25" s="19">
        <v>1.0</v>
      </c>
      <c r="F25" s="47">
        <v>4.0</v>
      </c>
      <c r="G25" s="47" t="s">
        <v>222</v>
      </c>
      <c r="H25" s="47" t="s">
        <v>223</v>
      </c>
      <c r="I25" s="19">
        <v>1.6</v>
      </c>
      <c r="J25" s="47" t="s">
        <v>224</v>
      </c>
      <c r="K25" s="21"/>
    </row>
    <row r="26">
      <c r="A26" s="19" t="s">
        <v>34</v>
      </c>
      <c r="B26" s="21"/>
      <c r="C26" s="19" t="s">
        <v>35</v>
      </c>
      <c r="D26" s="19" t="s">
        <v>147</v>
      </c>
      <c r="E26" s="19">
        <v>1.0</v>
      </c>
      <c r="F26" s="47">
        <v>1.0</v>
      </c>
      <c r="G26" s="47" t="s">
        <v>225</v>
      </c>
      <c r="H26" s="47" t="s">
        <v>226</v>
      </c>
      <c r="I26" s="19">
        <v>1.6</v>
      </c>
      <c r="J26" s="21"/>
      <c r="K26" s="21"/>
    </row>
    <row r="27">
      <c r="A27" s="19" t="s">
        <v>34</v>
      </c>
      <c r="B27" s="21"/>
      <c r="C27" s="19" t="s">
        <v>35</v>
      </c>
      <c r="D27" s="19" t="s">
        <v>147</v>
      </c>
      <c r="E27" s="19">
        <v>1.0</v>
      </c>
      <c r="F27" s="19">
        <v>4.0</v>
      </c>
      <c r="G27" s="19" t="s">
        <v>227</v>
      </c>
      <c r="H27" s="19" t="s">
        <v>228</v>
      </c>
      <c r="I27" s="19" t="s">
        <v>229</v>
      </c>
      <c r="J27" s="21"/>
      <c r="K27" s="21"/>
    </row>
    <row r="28">
      <c r="A28" s="19" t="s">
        <v>34</v>
      </c>
      <c r="B28" s="21"/>
      <c r="C28" s="19" t="s">
        <v>35</v>
      </c>
      <c r="D28" s="19" t="s">
        <v>147</v>
      </c>
      <c r="E28" s="19">
        <v>1.0</v>
      </c>
      <c r="F28" s="19">
        <v>2.0</v>
      </c>
      <c r="G28" s="19" t="s">
        <v>230</v>
      </c>
      <c r="H28" s="19" t="s">
        <v>231</v>
      </c>
      <c r="I28" s="19">
        <v>1.4</v>
      </c>
      <c r="J28" s="21"/>
      <c r="K28" s="21"/>
    </row>
    <row r="29">
      <c r="A29" s="19" t="s">
        <v>34</v>
      </c>
      <c r="B29" s="21"/>
      <c r="C29" s="19" t="s">
        <v>35</v>
      </c>
      <c r="D29" s="19" t="s">
        <v>147</v>
      </c>
      <c r="E29" s="19">
        <v>1.0</v>
      </c>
      <c r="F29" s="19">
        <v>2.0</v>
      </c>
      <c r="G29" s="19" t="s">
        <v>232</v>
      </c>
      <c r="H29" s="19" t="s">
        <v>233</v>
      </c>
      <c r="I29" s="19">
        <v>1.4</v>
      </c>
      <c r="J29" s="19" t="s">
        <v>234</v>
      </c>
      <c r="K29" s="21"/>
    </row>
    <row r="30">
      <c r="A30" s="19" t="s">
        <v>34</v>
      </c>
      <c r="B30" s="21"/>
      <c r="C30" s="19" t="s">
        <v>35</v>
      </c>
      <c r="D30" s="19" t="s">
        <v>147</v>
      </c>
      <c r="E30" s="19">
        <v>1.0</v>
      </c>
      <c r="F30" s="19">
        <v>0.0</v>
      </c>
      <c r="G30" s="21"/>
      <c r="H30" s="19" t="s">
        <v>235</v>
      </c>
      <c r="I30" s="19" t="s">
        <v>236</v>
      </c>
      <c r="J30" s="19" t="s">
        <v>237</v>
      </c>
      <c r="K30" s="21"/>
    </row>
    <row r="31">
      <c r="A31" s="19" t="s">
        <v>34</v>
      </c>
      <c r="B31" s="21"/>
      <c r="C31" s="19" t="s">
        <v>35</v>
      </c>
      <c r="D31" s="19" t="s">
        <v>147</v>
      </c>
      <c r="E31" s="19">
        <v>1.0</v>
      </c>
      <c r="F31" s="19">
        <v>1.0</v>
      </c>
      <c r="G31" s="19" t="s">
        <v>238</v>
      </c>
      <c r="H31" s="19" t="s">
        <v>239</v>
      </c>
      <c r="I31" s="19">
        <v>1.4</v>
      </c>
      <c r="J31" s="19" t="s">
        <v>240</v>
      </c>
      <c r="K31" s="21"/>
    </row>
    <row r="32">
      <c r="A32" s="19" t="s">
        <v>34</v>
      </c>
      <c r="B32" s="21"/>
      <c r="C32" s="19" t="s">
        <v>35</v>
      </c>
      <c r="D32" s="19" t="s">
        <v>147</v>
      </c>
      <c r="E32" s="19">
        <v>1.0</v>
      </c>
      <c r="F32" s="19">
        <v>1.0</v>
      </c>
      <c r="G32" s="19" t="s">
        <v>241</v>
      </c>
      <c r="H32" s="19" t="s">
        <v>242</v>
      </c>
      <c r="I32" s="19" t="s">
        <v>236</v>
      </c>
      <c r="J32" s="19" t="s">
        <v>243</v>
      </c>
      <c r="K32" s="21"/>
    </row>
    <row r="33">
      <c r="A33" s="19" t="s">
        <v>34</v>
      </c>
      <c r="B33" s="21"/>
      <c r="C33" s="19" t="s">
        <v>35</v>
      </c>
      <c r="D33" s="19" t="s">
        <v>147</v>
      </c>
      <c r="E33" s="19">
        <v>1.0</v>
      </c>
      <c r="F33" s="19">
        <v>2.0</v>
      </c>
      <c r="G33" s="19" t="s">
        <v>244</v>
      </c>
      <c r="H33" s="19" t="s">
        <v>245</v>
      </c>
      <c r="I33" s="19" t="s">
        <v>246</v>
      </c>
      <c r="J33" s="21"/>
      <c r="K33" s="21"/>
    </row>
    <row r="34">
      <c r="A34" s="19" t="s">
        <v>34</v>
      </c>
      <c r="B34" s="21"/>
      <c r="C34" s="19" t="s">
        <v>35</v>
      </c>
      <c r="D34" s="19" t="s">
        <v>147</v>
      </c>
      <c r="E34" s="19">
        <v>1.0</v>
      </c>
      <c r="F34" s="19">
        <v>2.0</v>
      </c>
      <c r="G34" s="19" t="s">
        <v>247</v>
      </c>
      <c r="H34" s="19" t="s">
        <v>248</v>
      </c>
      <c r="I34" s="19" t="s">
        <v>249</v>
      </c>
      <c r="J34" s="21"/>
      <c r="K34" s="21"/>
    </row>
    <row r="35">
      <c r="A35" s="19" t="s">
        <v>34</v>
      </c>
      <c r="B35" s="21"/>
      <c r="C35" s="19" t="s">
        <v>35</v>
      </c>
      <c r="D35" s="19" t="s">
        <v>147</v>
      </c>
      <c r="E35" s="19">
        <v>1.0</v>
      </c>
      <c r="F35" s="19">
        <v>4.0</v>
      </c>
      <c r="G35" s="19" t="s">
        <v>250</v>
      </c>
      <c r="H35" s="19" t="s">
        <v>251</v>
      </c>
      <c r="I35" s="20" t="s">
        <v>252</v>
      </c>
      <c r="J35" s="21"/>
      <c r="K35" s="21"/>
    </row>
    <row r="36">
      <c r="A36" s="19" t="s">
        <v>34</v>
      </c>
      <c r="B36" s="21"/>
      <c r="C36" s="19" t="s">
        <v>35</v>
      </c>
      <c r="D36" s="19" t="s">
        <v>147</v>
      </c>
      <c r="E36" s="19">
        <v>1.0</v>
      </c>
      <c r="F36" s="19">
        <v>0.0</v>
      </c>
      <c r="G36" s="21"/>
      <c r="H36" s="19" t="s">
        <v>253</v>
      </c>
      <c r="I36" s="20">
        <v>1.1</v>
      </c>
      <c r="J36" s="21"/>
      <c r="K36" s="21"/>
    </row>
    <row r="37">
      <c r="A37" s="19" t="s">
        <v>34</v>
      </c>
      <c r="B37" s="21"/>
      <c r="C37" s="19" t="s">
        <v>35</v>
      </c>
      <c r="D37" s="19" t="s">
        <v>147</v>
      </c>
      <c r="E37" s="19">
        <v>1.0</v>
      </c>
      <c r="F37" s="19">
        <v>4.0</v>
      </c>
      <c r="G37" s="19" t="s">
        <v>254</v>
      </c>
      <c r="H37" s="19" t="s">
        <v>255</v>
      </c>
      <c r="I37" s="20" t="s">
        <v>256</v>
      </c>
      <c r="J37" s="21"/>
      <c r="K37" s="21"/>
    </row>
    <row r="38">
      <c r="A38" s="19" t="s">
        <v>34</v>
      </c>
      <c r="B38" s="21"/>
      <c r="C38" s="19" t="s">
        <v>35</v>
      </c>
      <c r="D38" s="19" t="s">
        <v>147</v>
      </c>
      <c r="E38" s="19">
        <v>1.0</v>
      </c>
      <c r="F38" s="19">
        <v>3.0</v>
      </c>
      <c r="G38" s="19" t="s">
        <v>257</v>
      </c>
      <c r="H38" s="19" t="s">
        <v>258</v>
      </c>
      <c r="I38" s="20" t="s">
        <v>259</v>
      </c>
      <c r="J38" s="21"/>
      <c r="K38" s="21"/>
    </row>
    <row r="39">
      <c r="A39" s="19" t="s">
        <v>34</v>
      </c>
      <c r="B39" s="21"/>
      <c r="C39" s="19" t="s">
        <v>35</v>
      </c>
      <c r="D39" s="19" t="s">
        <v>147</v>
      </c>
      <c r="E39" s="19">
        <v>1.0</v>
      </c>
      <c r="F39" s="19">
        <v>2.0</v>
      </c>
      <c r="G39" s="19" t="s">
        <v>260</v>
      </c>
      <c r="H39" s="19" t="s">
        <v>261</v>
      </c>
      <c r="I39" s="20" t="s">
        <v>259</v>
      </c>
      <c r="J39" s="21"/>
      <c r="K39" s="21"/>
    </row>
    <row r="40">
      <c r="A40" s="19" t="s">
        <v>34</v>
      </c>
      <c r="B40" s="21"/>
      <c r="C40" s="19" t="s">
        <v>35</v>
      </c>
      <c r="D40" s="19" t="s">
        <v>147</v>
      </c>
      <c r="E40" s="19">
        <v>1.0</v>
      </c>
      <c r="F40" s="19">
        <v>0.0</v>
      </c>
      <c r="G40" s="21"/>
      <c r="H40" s="19" t="s">
        <v>262</v>
      </c>
      <c r="I40" s="20" t="s">
        <v>263</v>
      </c>
      <c r="J40" s="21"/>
      <c r="K40" s="21"/>
    </row>
    <row r="41">
      <c r="A41" s="19" t="s">
        <v>34</v>
      </c>
      <c r="B41" s="21"/>
      <c r="C41" s="19" t="s">
        <v>188</v>
      </c>
      <c r="D41" s="19" t="s">
        <v>264</v>
      </c>
      <c r="E41" s="19">
        <v>1.0</v>
      </c>
      <c r="F41" s="19">
        <v>2.0</v>
      </c>
      <c r="G41" s="19" t="s">
        <v>265</v>
      </c>
      <c r="H41" s="20" t="s">
        <v>266</v>
      </c>
      <c r="I41" s="19" t="s">
        <v>267</v>
      </c>
      <c r="J41" s="21"/>
      <c r="K41" s="21"/>
    </row>
    <row r="42">
      <c r="A42" s="19" t="s">
        <v>34</v>
      </c>
      <c r="B42" s="21"/>
      <c r="C42" s="19" t="s">
        <v>188</v>
      </c>
      <c r="D42" s="19" t="s">
        <v>264</v>
      </c>
      <c r="E42" s="19">
        <v>1.0</v>
      </c>
      <c r="F42" s="19">
        <v>2.0</v>
      </c>
      <c r="G42" s="19" t="s">
        <v>268</v>
      </c>
      <c r="H42" s="19" t="s">
        <v>269</v>
      </c>
      <c r="I42" s="20" t="s">
        <v>270</v>
      </c>
      <c r="J42" s="21"/>
      <c r="K42" s="21"/>
    </row>
    <row r="43">
      <c r="A43" s="19" t="s">
        <v>34</v>
      </c>
      <c r="B43" s="21"/>
      <c r="C43" s="19" t="s">
        <v>35</v>
      </c>
      <c r="D43" s="19" t="s">
        <v>264</v>
      </c>
      <c r="E43" s="19">
        <v>1.0</v>
      </c>
      <c r="F43" s="19">
        <v>2.0</v>
      </c>
      <c r="G43" s="19" t="s">
        <v>271</v>
      </c>
      <c r="H43" s="19" t="s">
        <v>272</v>
      </c>
      <c r="I43" s="19">
        <v>3.2</v>
      </c>
      <c r="J43" s="21"/>
      <c r="K43" s="21"/>
    </row>
    <row r="44">
      <c r="A44" s="19" t="s">
        <v>34</v>
      </c>
      <c r="B44" s="21"/>
      <c r="C44" s="19" t="s">
        <v>35</v>
      </c>
      <c r="D44" s="19" t="s">
        <v>264</v>
      </c>
      <c r="E44" s="19">
        <v>1.0</v>
      </c>
      <c r="F44" s="20">
        <v>1.0</v>
      </c>
      <c r="G44" s="20" t="s">
        <v>273</v>
      </c>
      <c r="H44" s="19" t="s">
        <v>274</v>
      </c>
      <c r="I44" s="19">
        <v>3.2</v>
      </c>
      <c r="J44" s="21"/>
      <c r="K44" s="21"/>
    </row>
    <row r="45">
      <c r="A45" s="19" t="s">
        <v>34</v>
      </c>
      <c r="B45" s="21"/>
      <c r="C45" s="19" t="s">
        <v>35</v>
      </c>
      <c r="D45" s="19" t="s">
        <v>264</v>
      </c>
      <c r="E45" s="19">
        <v>1.0</v>
      </c>
      <c r="F45" s="19">
        <v>1.0</v>
      </c>
      <c r="G45" s="19" t="s">
        <v>275</v>
      </c>
      <c r="H45" s="19" t="s">
        <v>276</v>
      </c>
      <c r="I45" s="20">
        <v>3.1</v>
      </c>
      <c r="J45" s="21"/>
      <c r="K45" s="21"/>
    </row>
    <row r="46">
      <c r="A46" s="19" t="s">
        <v>34</v>
      </c>
      <c r="B46" s="21"/>
      <c r="C46" s="19" t="s">
        <v>35</v>
      </c>
      <c r="D46" s="19" t="s">
        <v>264</v>
      </c>
      <c r="E46" s="19">
        <v>1.0</v>
      </c>
      <c r="F46" s="19">
        <v>0.0</v>
      </c>
      <c r="G46" s="21"/>
      <c r="H46" s="20" t="s">
        <v>277</v>
      </c>
      <c r="I46" s="20">
        <v>3.1</v>
      </c>
      <c r="J46" s="19" t="s">
        <v>278</v>
      </c>
      <c r="K46" s="21"/>
    </row>
    <row r="47">
      <c r="A47" s="19" t="s">
        <v>34</v>
      </c>
      <c r="B47" s="21"/>
      <c r="C47" s="19" t="s">
        <v>35</v>
      </c>
      <c r="D47" s="19" t="s">
        <v>279</v>
      </c>
      <c r="E47" s="19">
        <v>2.0</v>
      </c>
      <c r="F47" s="19">
        <v>0.0</v>
      </c>
      <c r="G47" s="21"/>
      <c r="H47" s="21"/>
      <c r="I47" s="21"/>
      <c r="J47" s="21"/>
      <c r="K47" s="21"/>
    </row>
    <row r="48">
      <c r="A48" s="19" t="s">
        <v>34</v>
      </c>
      <c r="B48" s="21"/>
      <c r="C48" s="19" t="s">
        <v>35</v>
      </c>
      <c r="D48" s="19" t="s">
        <v>280</v>
      </c>
      <c r="E48" s="19">
        <v>10.0</v>
      </c>
      <c r="F48" s="19">
        <v>0.0</v>
      </c>
      <c r="G48" s="21"/>
      <c r="H48" s="21"/>
      <c r="I48" s="19" t="s">
        <v>281</v>
      </c>
      <c r="J48" s="21"/>
      <c r="K48" s="21"/>
    </row>
    <row r="49">
      <c r="A49" s="19" t="s">
        <v>34</v>
      </c>
      <c r="B49" s="21"/>
      <c r="C49" s="19" t="s">
        <v>35</v>
      </c>
      <c r="D49" s="19" t="s">
        <v>282</v>
      </c>
      <c r="E49" s="19">
        <v>1.0</v>
      </c>
      <c r="F49" s="19">
        <v>2.0</v>
      </c>
      <c r="G49" s="19" t="s">
        <v>283</v>
      </c>
      <c r="H49" s="19" t="s">
        <v>284</v>
      </c>
      <c r="I49" s="19" t="s">
        <v>285</v>
      </c>
      <c r="J49" s="21"/>
      <c r="K49" s="21"/>
    </row>
    <row r="50">
      <c r="A50" s="19" t="s">
        <v>34</v>
      </c>
      <c r="B50" s="21"/>
      <c r="C50" s="19" t="s">
        <v>35</v>
      </c>
      <c r="D50" s="19" t="s">
        <v>150</v>
      </c>
      <c r="E50" s="19">
        <v>1.0</v>
      </c>
      <c r="F50" s="21"/>
      <c r="G50" s="21"/>
      <c r="H50" s="19" t="s">
        <v>286</v>
      </c>
      <c r="I50" s="19" t="s">
        <v>287</v>
      </c>
      <c r="J50" s="21"/>
      <c r="K50" s="21"/>
    </row>
    <row r="51">
      <c r="A51" s="19" t="s">
        <v>34</v>
      </c>
      <c r="B51" s="21"/>
      <c r="C51" s="19" t="s">
        <v>188</v>
      </c>
      <c r="D51" s="19" t="s">
        <v>288</v>
      </c>
      <c r="E51" s="19">
        <v>1.0</v>
      </c>
      <c r="F51" s="19">
        <v>1.0</v>
      </c>
      <c r="G51" s="19" t="s">
        <v>289</v>
      </c>
      <c r="H51" s="19" t="s">
        <v>290</v>
      </c>
      <c r="I51" s="20" t="s">
        <v>291</v>
      </c>
      <c r="J51" s="19" t="s">
        <v>292</v>
      </c>
      <c r="K51" s="21"/>
    </row>
    <row r="52">
      <c r="A52" s="19" t="s">
        <v>34</v>
      </c>
      <c r="B52" s="21"/>
      <c r="C52" s="19" t="s">
        <v>35</v>
      </c>
      <c r="D52" s="19" t="s">
        <v>288</v>
      </c>
      <c r="E52" s="19">
        <v>1.0</v>
      </c>
      <c r="F52" s="19">
        <v>2.0</v>
      </c>
      <c r="G52" s="19" t="s">
        <v>293</v>
      </c>
      <c r="H52" s="19" t="s">
        <v>294</v>
      </c>
      <c r="I52" s="20" t="s">
        <v>295</v>
      </c>
      <c r="J52" s="21"/>
      <c r="K52" s="21"/>
    </row>
    <row r="53">
      <c r="A53" s="19" t="s">
        <v>34</v>
      </c>
      <c r="B53" s="21"/>
      <c r="C53" s="19" t="s">
        <v>188</v>
      </c>
      <c r="D53" s="19" t="s">
        <v>288</v>
      </c>
      <c r="E53" s="19">
        <v>1.0</v>
      </c>
      <c r="F53" s="19">
        <v>4.0</v>
      </c>
      <c r="G53" s="19" t="s">
        <v>296</v>
      </c>
      <c r="H53" s="19" t="s">
        <v>297</v>
      </c>
      <c r="I53" s="20" t="s">
        <v>298</v>
      </c>
      <c r="J53" s="21"/>
      <c r="K53" s="21"/>
    </row>
    <row r="54">
      <c r="A54" s="19" t="s">
        <v>34</v>
      </c>
      <c r="B54" s="21"/>
      <c r="C54" s="19" t="s">
        <v>188</v>
      </c>
      <c r="D54" s="19" t="s">
        <v>288</v>
      </c>
      <c r="E54" s="19">
        <v>1.0</v>
      </c>
      <c r="F54" s="19">
        <v>0.0</v>
      </c>
      <c r="G54" s="19" t="s">
        <v>299</v>
      </c>
      <c r="H54" s="20" t="s">
        <v>300</v>
      </c>
      <c r="I54" s="19" t="s">
        <v>301</v>
      </c>
      <c r="J54" s="21"/>
      <c r="K54" s="21"/>
    </row>
    <row r="55">
      <c r="A55" s="19" t="s">
        <v>34</v>
      </c>
      <c r="B55" s="21"/>
      <c r="C55" s="19" t="s">
        <v>35</v>
      </c>
      <c r="D55" s="19" t="s">
        <v>288</v>
      </c>
      <c r="E55" s="19">
        <v>1.0</v>
      </c>
      <c r="F55" s="19">
        <v>0.0</v>
      </c>
      <c r="G55" s="19" t="s">
        <v>299</v>
      </c>
      <c r="H55" s="20" t="s">
        <v>300</v>
      </c>
      <c r="I55" s="19" t="s">
        <v>301</v>
      </c>
      <c r="J55" s="19" t="s">
        <v>302</v>
      </c>
      <c r="K55" s="21"/>
    </row>
    <row r="56">
      <c r="A56" s="19" t="s">
        <v>34</v>
      </c>
      <c r="B56" s="21"/>
      <c r="C56" s="19" t="s">
        <v>35</v>
      </c>
      <c r="D56" s="19" t="s">
        <v>303</v>
      </c>
      <c r="E56" s="19">
        <v>8.0</v>
      </c>
      <c r="F56" s="19">
        <v>0.0</v>
      </c>
      <c r="G56" s="21"/>
      <c r="H56" s="21"/>
      <c r="I56" s="21"/>
      <c r="J56" s="19" t="s">
        <v>304</v>
      </c>
      <c r="K56" s="21"/>
    </row>
    <row r="57">
      <c r="A57" s="19" t="s">
        <v>34</v>
      </c>
      <c r="B57" s="21"/>
      <c r="C57" s="19" t="s">
        <v>35</v>
      </c>
      <c r="D57" s="19" t="s">
        <v>43</v>
      </c>
      <c r="E57" s="19">
        <v>1.0</v>
      </c>
      <c r="F57" s="19">
        <v>4.0</v>
      </c>
      <c r="G57" s="19" t="s">
        <v>305</v>
      </c>
      <c r="H57" s="20" t="s">
        <v>306</v>
      </c>
      <c r="I57" s="19">
        <v>2.4</v>
      </c>
      <c r="J57" s="21"/>
      <c r="K57" s="21"/>
    </row>
    <row r="58">
      <c r="A58" s="19" t="s">
        <v>34</v>
      </c>
      <c r="B58" s="21"/>
      <c r="C58" s="19" t="s">
        <v>35</v>
      </c>
      <c r="D58" s="19" t="s">
        <v>43</v>
      </c>
      <c r="E58" s="19">
        <v>1.0</v>
      </c>
      <c r="F58" s="19">
        <v>0.0</v>
      </c>
      <c r="G58" s="21"/>
      <c r="H58" s="19" t="s">
        <v>307</v>
      </c>
      <c r="I58" s="20" t="s">
        <v>308</v>
      </c>
      <c r="J58" s="19" t="s">
        <v>309</v>
      </c>
      <c r="K58" s="21"/>
    </row>
    <row r="59">
      <c r="A59" s="19" t="s">
        <v>34</v>
      </c>
      <c r="B59" s="21"/>
      <c r="C59" s="19" t="s">
        <v>35</v>
      </c>
      <c r="D59" s="19" t="s">
        <v>43</v>
      </c>
      <c r="E59" s="19">
        <v>1.0</v>
      </c>
      <c r="F59" s="19">
        <v>0.0</v>
      </c>
      <c r="G59" s="19" t="s">
        <v>310</v>
      </c>
      <c r="H59" s="19" t="s">
        <v>311</v>
      </c>
      <c r="I59" s="20" t="s">
        <v>312</v>
      </c>
      <c r="J59" s="21"/>
      <c r="K59" s="21"/>
    </row>
    <row r="60">
      <c r="A60" s="19" t="s">
        <v>34</v>
      </c>
      <c r="B60" s="21"/>
      <c r="C60" s="19" t="s">
        <v>35</v>
      </c>
      <c r="D60" s="19" t="s">
        <v>43</v>
      </c>
      <c r="E60" s="19">
        <v>1.0</v>
      </c>
      <c r="F60" s="20">
        <v>3.0</v>
      </c>
      <c r="G60" s="20" t="s">
        <v>313</v>
      </c>
      <c r="H60" s="19" t="s">
        <v>314</v>
      </c>
      <c r="I60" s="19">
        <v>2.4</v>
      </c>
      <c r="J60" s="21"/>
      <c r="K60" s="21"/>
    </row>
    <row r="61">
      <c r="A61" s="19" t="s">
        <v>34</v>
      </c>
      <c r="B61" s="21"/>
      <c r="C61" s="19" t="s">
        <v>35</v>
      </c>
      <c r="D61" s="19" t="s">
        <v>315</v>
      </c>
      <c r="E61" s="19">
        <v>3.0</v>
      </c>
      <c r="F61" s="19">
        <v>0.0</v>
      </c>
      <c r="G61" s="21"/>
      <c r="H61" s="19" t="s">
        <v>316</v>
      </c>
      <c r="I61" s="20" t="s">
        <v>317</v>
      </c>
      <c r="J61" s="19" t="s">
        <v>318</v>
      </c>
      <c r="K61" s="21"/>
    </row>
    <row r="62">
      <c r="A62" s="19" t="s">
        <v>34</v>
      </c>
      <c r="B62" s="21"/>
      <c r="C62" s="19" t="s">
        <v>35</v>
      </c>
      <c r="D62" s="19" t="s">
        <v>43</v>
      </c>
      <c r="E62" s="19">
        <v>1.0</v>
      </c>
      <c r="F62" s="19">
        <v>3.0</v>
      </c>
      <c r="G62" s="19" t="s">
        <v>319</v>
      </c>
      <c r="H62" s="20" t="s">
        <v>320</v>
      </c>
      <c r="I62" s="19">
        <v>2.4</v>
      </c>
      <c r="J62" s="21"/>
      <c r="K62" s="21"/>
    </row>
    <row r="63">
      <c r="A63" s="19" t="s">
        <v>34</v>
      </c>
      <c r="B63" s="21"/>
      <c r="C63" s="19" t="s">
        <v>35</v>
      </c>
      <c r="D63" s="19" t="s">
        <v>43</v>
      </c>
      <c r="E63" s="19">
        <v>1.0</v>
      </c>
      <c r="F63" s="19">
        <v>3.0</v>
      </c>
      <c r="G63" s="19" t="s">
        <v>319</v>
      </c>
      <c r="H63" s="20" t="s">
        <v>320</v>
      </c>
      <c r="I63" s="19">
        <v>2.4</v>
      </c>
      <c r="J63" s="20" t="s">
        <v>321</v>
      </c>
      <c r="K63" s="21"/>
    </row>
    <row r="64">
      <c r="A64" s="19" t="s">
        <v>34</v>
      </c>
      <c r="B64" s="21"/>
      <c r="C64" s="19" t="s">
        <v>35</v>
      </c>
      <c r="D64" s="19" t="s">
        <v>43</v>
      </c>
      <c r="E64" s="19">
        <v>1.0</v>
      </c>
      <c r="F64" s="19">
        <v>1.0</v>
      </c>
      <c r="G64" s="19" t="s">
        <v>322</v>
      </c>
      <c r="H64" s="20" t="s">
        <v>323</v>
      </c>
      <c r="I64" s="19">
        <v>2.7</v>
      </c>
      <c r="J64" s="21"/>
      <c r="K64" s="21"/>
    </row>
    <row r="65">
      <c r="A65" s="19" t="s">
        <v>34</v>
      </c>
      <c r="B65" s="21"/>
      <c r="C65" s="19" t="s">
        <v>35</v>
      </c>
      <c r="D65" s="19" t="s">
        <v>43</v>
      </c>
      <c r="E65" s="19">
        <v>1.0</v>
      </c>
      <c r="F65" s="19">
        <v>3.0</v>
      </c>
      <c r="G65" s="19" t="s">
        <v>324</v>
      </c>
      <c r="H65" s="20" t="s">
        <v>325</v>
      </c>
      <c r="I65" s="19">
        <v>2.7</v>
      </c>
      <c r="J65" s="21"/>
      <c r="K65" s="21"/>
    </row>
    <row r="66">
      <c r="A66" s="19" t="s">
        <v>34</v>
      </c>
      <c r="B66" s="21"/>
      <c r="C66" s="19" t="s">
        <v>35</v>
      </c>
      <c r="D66" s="19" t="s">
        <v>43</v>
      </c>
      <c r="E66" s="19">
        <v>1.0</v>
      </c>
      <c r="F66" s="20">
        <v>1.0</v>
      </c>
      <c r="G66" s="20" t="s">
        <v>326</v>
      </c>
      <c r="H66" s="19" t="s">
        <v>327</v>
      </c>
      <c r="I66" s="19">
        <v>2.7</v>
      </c>
      <c r="J66" s="21"/>
      <c r="K66" s="21"/>
    </row>
    <row r="67">
      <c r="A67" s="19" t="s">
        <v>34</v>
      </c>
      <c r="B67" s="21"/>
      <c r="C67" s="19" t="s">
        <v>35</v>
      </c>
      <c r="D67" s="19" t="s">
        <v>43</v>
      </c>
      <c r="E67" s="19">
        <v>1.0</v>
      </c>
      <c r="F67" s="19">
        <v>4.0</v>
      </c>
      <c r="G67" s="19" t="s">
        <v>328</v>
      </c>
      <c r="H67" s="21"/>
      <c r="I67" s="19">
        <v>2.7</v>
      </c>
      <c r="J67" s="19" t="s">
        <v>329</v>
      </c>
      <c r="K67" s="21"/>
    </row>
    <row r="68">
      <c r="A68" s="19" t="s">
        <v>34</v>
      </c>
      <c r="B68" s="21"/>
      <c r="C68" s="19" t="s">
        <v>35</v>
      </c>
      <c r="D68" s="19" t="s">
        <v>43</v>
      </c>
      <c r="E68" s="19">
        <v>1.0</v>
      </c>
      <c r="F68" s="19">
        <v>2.0</v>
      </c>
      <c r="G68" s="19" t="s">
        <v>330</v>
      </c>
      <c r="H68" s="20" t="s">
        <v>331</v>
      </c>
      <c r="I68" s="19">
        <v>2.7</v>
      </c>
      <c r="J68" s="21"/>
      <c r="K68" s="21"/>
    </row>
    <row r="69">
      <c r="A69" s="19" t="s">
        <v>34</v>
      </c>
      <c r="B69" s="21"/>
      <c r="C69" s="19" t="s">
        <v>35</v>
      </c>
      <c r="D69" s="19" t="s">
        <v>43</v>
      </c>
      <c r="E69" s="19">
        <v>1.0</v>
      </c>
      <c r="F69" s="19">
        <v>0.0</v>
      </c>
      <c r="G69" s="19" t="s">
        <v>332</v>
      </c>
      <c r="H69" s="19" t="s">
        <v>333</v>
      </c>
      <c r="I69" s="19">
        <v>2.7</v>
      </c>
      <c r="J69" s="20" t="s">
        <v>334</v>
      </c>
      <c r="K69" s="21"/>
    </row>
    <row r="70">
      <c r="A70" s="19" t="s">
        <v>34</v>
      </c>
      <c r="B70" s="21"/>
      <c r="C70" s="19" t="s">
        <v>35</v>
      </c>
      <c r="D70" s="19" t="s">
        <v>43</v>
      </c>
      <c r="E70" s="19">
        <v>1.0</v>
      </c>
      <c r="F70" s="19">
        <v>1.0</v>
      </c>
      <c r="G70" s="19" t="s">
        <v>335</v>
      </c>
      <c r="H70" s="20" t="s">
        <v>336</v>
      </c>
      <c r="I70" s="19" t="s">
        <v>337</v>
      </c>
      <c r="J70" s="21"/>
      <c r="K70" s="21"/>
    </row>
    <row r="71">
      <c r="A71" s="19" t="s">
        <v>34</v>
      </c>
      <c r="B71" s="21"/>
      <c r="C71" s="19" t="s">
        <v>35</v>
      </c>
      <c r="D71" s="19" t="s">
        <v>43</v>
      </c>
      <c r="E71" s="19">
        <v>1.0</v>
      </c>
      <c r="F71" s="19">
        <v>1.0</v>
      </c>
      <c r="G71" s="19" t="s">
        <v>338</v>
      </c>
      <c r="H71" s="20" t="s">
        <v>339</v>
      </c>
      <c r="I71" s="19">
        <v>2.7</v>
      </c>
      <c r="J71" s="21"/>
      <c r="K71" s="21"/>
    </row>
    <row r="72">
      <c r="A72" s="19" t="s">
        <v>34</v>
      </c>
      <c r="B72" s="21"/>
      <c r="C72" s="19" t="s">
        <v>35</v>
      </c>
      <c r="D72" s="19" t="s">
        <v>43</v>
      </c>
      <c r="E72" s="19">
        <v>1.0</v>
      </c>
      <c r="F72" s="19">
        <v>1.0</v>
      </c>
      <c r="G72" s="19" t="s">
        <v>340</v>
      </c>
      <c r="H72" s="19" t="s">
        <v>341</v>
      </c>
      <c r="I72" s="20" t="s">
        <v>342</v>
      </c>
      <c r="J72" s="21"/>
      <c r="K72" s="21"/>
    </row>
    <row r="73">
      <c r="A73" s="19" t="s">
        <v>34</v>
      </c>
      <c r="B73" s="21"/>
      <c r="C73" s="19" t="s">
        <v>35</v>
      </c>
      <c r="D73" s="19" t="s">
        <v>43</v>
      </c>
      <c r="E73" s="19">
        <v>1.0</v>
      </c>
      <c r="F73" s="19">
        <v>2.0</v>
      </c>
      <c r="G73" s="19" t="s">
        <v>343</v>
      </c>
      <c r="H73" s="20" t="s">
        <v>206</v>
      </c>
      <c r="I73" s="20" t="s">
        <v>344</v>
      </c>
      <c r="J73" s="19" t="s">
        <v>345</v>
      </c>
      <c r="K73" s="21"/>
    </row>
    <row r="74">
      <c r="A74" s="19" t="s">
        <v>34</v>
      </c>
      <c r="B74" s="21"/>
      <c r="C74" s="19" t="s">
        <v>35</v>
      </c>
      <c r="D74" s="19" t="s">
        <v>43</v>
      </c>
      <c r="E74" s="19">
        <v>1.0</v>
      </c>
      <c r="F74" s="20">
        <v>4.0</v>
      </c>
      <c r="G74" s="20" t="s">
        <v>346</v>
      </c>
      <c r="H74" s="20" t="s">
        <v>347</v>
      </c>
      <c r="I74" s="20" t="s">
        <v>344</v>
      </c>
      <c r="J74" s="20" t="s">
        <v>348</v>
      </c>
      <c r="K74" s="21"/>
    </row>
    <row r="75">
      <c r="A75" s="19" t="s">
        <v>34</v>
      </c>
      <c r="B75" s="21"/>
      <c r="C75" s="19" t="s">
        <v>35</v>
      </c>
      <c r="D75" s="19" t="s">
        <v>43</v>
      </c>
      <c r="E75" s="19">
        <v>1.0</v>
      </c>
      <c r="F75" s="19">
        <v>0.0</v>
      </c>
      <c r="G75" s="21"/>
      <c r="H75" s="21"/>
      <c r="I75" s="20" t="s">
        <v>349</v>
      </c>
      <c r="J75" s="21"/>
      <c r="K75" s="21"/>
    </row>
    <row r="76">
      <c r="A76" s="20" t="s">
        <v>350</v>
      </c>
      <c r="B76" s="21"/>
      <c r="C76" s="19" t="s">
        <v>35</v>
      </c>
      <c r="D76" s="21"/>
      <c r="E76" s="19">
        <v>1.0</v>
      </c>
      <c r="F76" s="19">
        <v>0.0</v>
      </c>
      <c r="G76" s="21"/>
      <c r="H76" s="21"/>
      <c r="I76" s="21"/>
      <c r="J76" s="21"/>
      <c r="K76" s="21"/>
    </row>
    <row r="77">
      <c r="A77" s="20" t="s">
        <v>351</v>
      </c>
      <c r="B77" s="21"/>
      <c r="C77" s="19" t="s">
        <v>352</v>
      </c>
      <c r="D77" s="21"/>
      <c r="E77" s="19">
        <v>2.0</v>
      </c>
      <c r="F77" s="19">
        <v>0.0</v>
      </c>
      <c r="G77" s="21"/>
      <c r="H77" s="21"/>
      <c r="I77" s="21"/>
      <c r="J77" s="19" t="s">
        <v>353</v>
      </c>
      <c r="K77" s="21"/>
    </row>
    <row r="78">
      <c r="A78" s="20" t="s">
        <v>351</v>
      </c>
      <c r="B78" s="21"/>
      <c r="C78" s="19" t="s">
        <v>188</v>
      </c>
      <c r="D78" s="19" t="s">
        <v>288</v>
      </c>
      <c r="E78" s="19">
        <v>1.0</v>
      </c>
      <c r="F78" s="19">
        <v>2.0</v>
      </c>
      <c r="G78" s="19" t="s">
        <v>354</v>
      </c>
      <c r="H78" s="21"/>
      <c r="I78" s="19">
        <v>3.5</v>
      </c>
      <c r="J78" s="21"/>
      <c r="K78" s="21"/>
    </row>
    <row r="79">
      <c r="A79" s="20" t="s">
        <v>351</v>
      </c>
      <c r="B79" s="21"/>
      <c r="C79" s="19" t="s">
        <v>35</v>
      </c>
      <c r="D79" s="19" t="s">
        <v>150</v>
      </c>
      <c r="E79" s="19">
        <v>1.0</v>
      </c>
      <c r="F79" s="19">
        <v>0.0</v>
      </c>
      <c r="G79" s="21"/>
      <c r="H79" s="21"/>
      <c r="I79" s="19" t="s">
        <v>355</v>
      </c>
      <c r="J79" s="21"/>
      <c r="K79" s="21"/>
    </row>
    <row r="80">
      <c r="A80" s="20" t="s">
        <v>351</v>
      </c>
      <c r="B80" s="21"/>
      <c r="C80" s="19" t="s">
        <v>35</v>
      </c>
      <c r="D80" s="19" t="s">
        <v>303</v>
      </c>
      <c r="E80" s="19">
        <v>1.0</v>
      </c>
      <c r="F80" s="19">
        <v>0.0</v>
      </c>
      <c r="G80" s="21"/>
      <c r="H80" s="21"/>
      <c r="I80" s="21"/>
      <c r="J80" s="19" t="s">
        <v>149</v>
      </c>
      <c r="K80" s="21"/>
    </row>
    <row r="81">
      <c r="A81" s="20" t="s">
        <v>356</v>
      </c>
      <c r="B81" s="21"/>
      <c r="C81" s="19" t="s">
        <v>142</v>
      </c>
      <c r="D81" s="21"/>
      <c r="E81" s="19">
        <v>1.0</v>
      </c>
      <c r="F81" s="19">
        <v>0.0</v>
      </c>
      <c r="G81" s="21"/>
      <c r="H81" s="21"/>
      <c r="I81" s="21"/>
      <c r="J81" s="21"/>
      <c r="K81" s="21"/>
    </row>
    <row r="82">
      <c r="A82" s="20" t="s">
        <v>356</v>
      </c>
      <c r="B82" s="21"/>
      <c r="C82" s="19" t="s">
        <v>35</v>
      </c>
      <c r="D82" s="19" t="s">
        <v>116</v>
      </c>
      <c r="E82" s="19">
        <v>1.0</v>
      </c>
      <c r="F82" s="20">
        <v>7.0</v>
      </c>
      <c r="G82" s="20" t="s">
        <v>357</v>
      </c>
      <c r="H82" s="20" t="s">
        <v>358</v>
      </c>
      <c r="I82" s="21"/>
      <c r="J82" s="19" t="s">
        <v>359</v>
      </c>
      <c r="K82" s="21"/>
    </row>
    <row r="83">
      <c r="A83" s="20" t="s">
        <v>356</v>
      </c>
      <c r="B83" s="21"/>
      <c r="C83" s="19" t="s">
        <v>35</v>
      </c>
      <c r="D83" s="19" t="s">
        <v>116</v>
      </c>
      <c r="E83" s="19">
        <v>2.0</v>
      </c>
      <c r="F83" s="19">
        <v>7.0</v>
      </c>
      <c r="G83" s="19" t="s">
        <v>360</v>
      </c>
      <c r="H83" s="19" t="s">
        <v>361</v>
      </c>
      <c r="I83" s="21"/>
      <c r="J83" s="21"/>
      <c r="K83" s="21"/>
    </row>
    <row r="84">
      <c r="A84" s="20" t="s">
        <v>356</v>
      </c>
      <c r="B84" s="21"/>
      <c r="C84" s="19" t="s">
        <v>35</v>
      </c>
      <c r="D84" s="19" t="s">
        <v>116</v>
      </c>
      <c r="E84" s="19">
        <v>1.0</v>
      </c>
      <c r="F84" s="19">
        <v>7.0</v>
      </c>
      <c r="G84" s="21"/>
      <c r="H84" s="19" t="s">
        <v>362</v>
      </c>
      <c r="I84" s="21"/>
      <c r="J84" s="21"/>
      <c r="K84" s="21"/>
    </row>
    <row r="85">
      <c r="A85" s="20" t="s">
        <v>356</v>
      </c>
      <c r="B85" s="21"/>
      <c r="C85" s="19" t="s">
        <v>35</v>
      </c>
      <c r="D85" s="19" t="s">
        <v>363</v>
      </c>
      <c r="E85" s="19">
        <v>1.0</v>
      </c>
      <c r="F85" s="19">
        <v>7.0</v>
      </c>
      <c r="G85" s="19" t="s">
        <v>364</v>
      </c>
      <c r="H85" s="19" t="s">
        <v>365</v>
      </c>
      <c r="I85" s="19" t="s">
        <v>366</v>
      </c>
      <c r="J85" s="21"/>
      <c r="K85" s="21"/>
    </row>
    <row r="86">
      <c r="A86" s="20" t="s">
        <v>356</v>
      </c>
      <c r="B86" s="21"/>
      <c r="C86" s="19" t="s">
        <v>35</v>
      </c>
      <c r="D86" s="21"/>
      <c r="E86" s="19">
        <v>3.0</v>
      </c>
      <c r="F86" s="19">
        <v>7.0</v>
      </c>
      <c r="G86" s="21"/>
      <c r="H86" s="21"/>
      <c r="I86" s="21"/>
      <c r="J86" s="19" t="s">
        <v>367</v>
      </c>
      <c r="K86" s="21"/>
    </row>
    <row r="87">
      <c r="A87" s="20"/>
      <c r="B87" s="19" t="s">
        <v>368</v>
      </c>
      <c r="C87" s="19" t="s">
        <v>35</v>
      </c>
      <c r="D87" s="21"/>
      <c r="E87" s="19">
        <v>1.0</v>
      </c>
      <c r="F87" s="19">
        <v>7.0</v>
      </c>
      <c r="G87" s="19" t="s">
        <v>369</v>
      </c>
      <c r="H87" s="21"/>
      <c r="I87" s="21"/>
      <c r="J87" s="21"/>
      <c r="K87" s="21"/>
    </row>
    <row r="88">
      <c r="A88" s="20" t="s">
        <v>370</v>
      </c>
      <c r="B88" s="19" t="s">
        <v>371</v>
      </c>
      <c r="C88" s="19" t="s">
        <v>35</v>
      </c>
      <c r="D88" s="21"/>
      <c r="E88" s="19">
        <v>1.0</v>
      </c>
      <c r="F88" s="19">
        <v>0.0</v>
      </c>
      <c r="G88" s="19" t="s">
        <v>372</v>
      </c>
      <c r="H88" s="21"/>
      <c r="I88" s="21"/>
      <c r="J88" s="21"/>
      <c r="K88" s="21"/>
    </row>
    <row r="89">
      <c r="A89" s="20"/>
      <c r="B89" s="21"/>
      <c r="C89" s="21"/>
      <c r="D89" s="21"/>
      <c r="E89" s="21"/>
      <c r="F89" s="21"/>
      <c r="G89" s="21"/>
      <c r="H89" s="21"/>
      <c r="I89" s="21"/>
      <c r="J89" s="21"/>
      <c r="K89" s="21"/>
    </row>
    <row r="90">
      <c r="A90" s="22"/>
      <c r="D90" s="3" t="s">
        <v>126</v>
      </c>
      <c r="E90" s="49">
        <f>SUM(E13:E47,E49:E88)</f>
        <v>90</v>
      </c>
    </row>
    <row r="91">
      <c r="A91" s="50"/>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c r="A92" s="28"/>
      <c r="D92" s="35" t="s">
        <v>373</v>
      </c>
      <c r="E92" s="43"/>
      <c r="F92" s="36"/>
    </row>
    <row r="93">
      <c r="A93" s="22"/>
      <c r="D93" s="45" t="s">
        <v>34</v>
      </c>
      <c r="E93" s="37" t="s">
        <v>128</v>
      </c>
      <c r="F93" s="37">
        <v>189.0</v>
      </c>
    </row>
    <row r="94">
      <c r="A94" s="22"/>
      <c r="D94" s="9"/>
      <c r="E94" s="37" t="s">
        <v>129</v>
      </c>
      <c r="F94" s="34">
        <f>SUM(E2:E75)</f>
        <v>189</v>
      </c>
    </row>
    <row r="95">
      <c r="A95" s="22"/>
      <c r="D95" s="10"/>
      <c r="E95" s="37" t="s">
        <v>130</v>
      </c>
      <c r="F95" s="37">
        <f>F93-F94</f>
        <v>0</v>
      </c>
      <c r="I95" s="25"/>
      <c r="J95" s="3"/>
    </row>
    <row r="96">
      <c r="D96" s="45" t="s">
        <v>374</v>
      </c>
      <c r="E96" s="37" t="s">
        <v>128</v>
      </c>
      <c r="F96" s="37">
        <v>1.0</v>
      </c>
      <c r="I96" s="28"/>
    </row>
    <row r="97">
      <c r="A97" s="22"/>
      <c r="D97" s="9"/>
      <c r="E97" s="37" t="s">
        <v>129</v>
      </c>
      <c r="F97" s="37">
        <v>1.0</v>
      </c>
      <c r="I97" s="28"/>
    </row>
    <row r="98">
      <c r="A98" s="22"/>
      <c r="D98" s="10"/>
      <c r="E98" s="37" t="s">
        <v>130</v>
      </c>
      <c r="F98" s="37">
        <v>0.0</v>
      </c>
      <c r="I98" s="28"/>
    </row>
    <row r="99">
      <c r="A99" s="22"/>
      <c r="D99" s="45" t="s">
        <v>375</v>
      </c>
      <c r="E99" s="37" t="s">
        <v>128</v>
      </c>
      <c r="F99" s="37">
        <v>5.0</v>
      </c>
      <c r="I99" s="28"/>
    </row>
    <row r="100">
      <c r="A100" s="22"/>
      <c r="D100" s="9"/>
      <c r="E100" s="37" t="s">
        <v>129</v>
      </c>
      <c r="F100" s="34">
        <f>SUM(E77:E80)</f>
        <v>5</v>
      </c>
      <c r="I100" s="28"/>
    </row>
    <row r="101">
      <c r="A101" s="22"/>
      <c r="D101" s="10"/>
      <c r="E101" s="37" t="s">
        <v>130</v>
      </c>
      <c r="F101" s="34">
        <f>F100-F99</f>
        <v>0</v>
      </c>
      <c r="I101" s="28"/>
    </row>
    <row r="102">
      <c r="A102" s="28"/>
      <c r="D102" s="45" t="s">
        <v>376</v>
      </c>
      <c r="E102" s="37" t="s">
        <v>128</v>
      </c>
      <c r="F102" s="37">
        <v>11.0</v>
      </c>
      <c r="I102" s="25"/>
    </row>
    <row r="103">
      <c r="A103" s="22"/>
      <c r="D103" s="9"/>
      <c r="E103" s="37" t="s">
        <v>129</v>
      </c>
      <c r="F103" s="34">
        <f>SUM(E81:E87)</f>
        <v>10</v>
      </c>
      <c r="I103" s="28"/>
    </row>
    <row r="104">
      <c r="A104" s="51"/>
      <c r="D104" s="10"/>
      <c r="E104" s="37" t="s">
        <v>130</v>
      </c>
      <c r="F104" s="34">
        <f>F102-F103</f>
        <v>1</v>
      </c>
    </row>
    <row r="105">
      <c r="D105" s="45" t="s">
        <v>377</v>
      </c>
      <c r="E105" s="37" t="s">
        <v>128</v>
      </c>
      <c r="F105" s="37">
        <v>1.0</v>
      </c>
    </row>
    <row r="106">
      <c r="D106" s="9"/>
      <c r="E106" s="37" t="s">
        <v>129</v>
      </c>
      <c r="F106" s="37">
        <v>1.0</v>
      </c>
    </row>
    <row r="107">
      <c r="D107" s="10"/>
      <c r="E107" s="37" t="s">
        <v>130</v>
      </c>
      <c r="F107" s="37">
        <v>0.0</v>
      </c>
    </row>
    <row r="108">
      <c r="A108" s="28"/>
    </row>
    <row r="109">
      <c r="A109" s="28"/>
      <c r="D109" s="34"/>
      <c r="E109" s="35" t="s">
        <v>134</v>
      </c>
      <c r="F109" s="36"/>
    </row>
    <row r="110">
      <c r="D110" s="34"/>
      <c r="E110" s="37" t="s">
        <v>135</v>
      </c>
      <c r="F110" s="37" t="s">
        <v>136</v>
      </c>
    </row>
    <row r="111">
      <c r="D111" s="29" t="s">
        <v>378</v>
      </c>
      <c r="E111" s="37">
        <v>0.0</v>
      </c>
      <c r="F111" s="34">
        <f>SUM(E2:E10,E12,E22,E30,E36,E40,E46:E48,E50,E54:E55,E58,E59,E61,E69,E75:E76,E79:E80,E88)</f>
        <v>136</v>
      </c>
    </row>
    <row r="112">
      <c r="D112" s="9"/>
      <c r="E112" s="37">
        <v>1.0</v>
      </c>
      <c r="F112" s="34">
        <f>SUM(E14,E17,E19,E21,E26,E31:E32,E51,E44:E45,E64,E66,E70:E72,)</f>
        <v>15</v>
      </c>
    </row>
    <row r="113">
      <c r="D113" s="9"/>
      <c r="E113" s="37">
        <v>2.0</v>
      </c>
      <c r="F113" s="34">
        <f>SUM(E15:E16,E18,E20,E23,E28,E33:E34,E39,E41:E42,E43,E49,E52,E68,E73,E78,)</f>
        <v>18</v>
      </c>
    </row>
    <row r="114">
      <c r="D114" s="9"/>
      <c r="E114" s="37">
        <v>3.0</v>
      </c>
      <c r="F114" s="34">
        <f>SUM(E38,E60,E62,E63,E65,)</f>
        <v>5</v>
      </c>
    </row>
    <row r="115">
      <c r="D115" s="9"/>
      <c r="E115" s="37">
        <v>4.0</v>
      </c>
      <c r="F115" s="34">
        <f>SUM(E74,E67,E57,E24,E25,E27,E13,E37,E35,E53)</f>
        <v>10</v>
      </c>
    </row>
    <row r="116">
      <c r="D116" s="9"/>
      <c r="E116" s="37">
        <v>7.0</v>
      </c>
      <c r="F116" s="34">
        <f>SUM(E82,E83,E84,E85,E86,E87)</f>
        <v>9</v>
      </c>
    </row>
    <row r="117">
      <c r="D117" s="10"/>
      <c r="E117" s="37">
        <v>10.0</v>
      </c>
      <c r="F117" s="34">
        <f>F88</f>
        <v>0</v>
      </c>
    </row>
  </sheetData>
  <mergeCells count="9">
    <mergeCell ref="D105:D107"/>
    <mergeCell ref="D111:D117"/>
    <mergeCell ref="D92:F92"/>
    <mergeCell ref="D93:D95"/>
    <mergeCell ref="J95:J103"/>
    <mergeCell ref="D96:D98"/>
    <mergeCell ref="D99:D101"/>
    <mergeCell ref="D102:D104"/>
    <mergeCell ref="E109:F109"/>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6" max="6" width="18.75"/>
  </cols>
  <sheetData>
    <row r="1">
      <c r="A1" s="52" t="s">
        <v>22</v>
      </c>
      <c r="B1" s="52" t="s">
        <v>24</v>
      </c>
      <c r="C1" s="52" t="s">
        <v>25</v>
      </c>
      <c r="D1" s="52" t="s">
        <v>27</v>
      </c>
      <c r="E1" s="52" t="s">
        <v>28</v>
      </c>
      <c r="F1" s="52" t="s">
        <v>135</v>
      </c>
      <c r="G1" s="52" t="s">
        <v>30</v>
      </c>
      <c r="H1" s="52" t="s">
        <v>31</v>
      </c>
      <c r="I1" s="52" t="s">
        <v>32</v>
      </c>
      <c r="J1" s="52" t="s">
        <v>33</v>
      </c>
      <c r="K1" s="52"/>
      <c r="L1" s="52"/>
      <c r="M1" s="53"/>
      <c r="N1" s="53"/>
      <c r="O1" s="53"/>
      <c r="P1" s="53"/>
      <c r="Q1" s="53"/>
      <c r="R1" s="53"/>
      <c r="S1" s="53"/>
      <c r="T1" s="53"/>
      <c r="U1" s="53"/>
      <c r="V1" s="53"/>
      <c r="W1" s="53"/>
      <c r="X1" s="53"/>
      <c r="Y1" s="53"/>
      <c r="Z1" s="53"/>
      <c r="AA1" s="53"/>
      <c r="AB1" s="53"/>
    </row>
    <row r="2">
      <c r="A2" s="20" t="s">
        <v>379</v>
      </c>
      <c r="B2" s="21"/>
      <c r="C2" s="19" t="s">
        <v>380</v>
      </c>
      <c r="D2" s="21"/>
      <c r="E2" s="19">
        <v>0.0</v>
      </c>
      <c r="F2" s="21"/>
      <c r="G2" s="21"/>
      <c r="H2" s="21"/>
      <c r="I2" s="21"/>
      <c r="J2" s="21"/>
      <c r="K2" s="21"/>
      <c r="L2" s="21"/>
      <c r="M2" s="21"/>
      <c r="N2" s="21"/>
      <c r="O2" s="21"/>
      <c r="P2" s="21"/>
      <c r="Q2" s="21"/>
      <c r="R2" s="21"/>
      <c r="S2" s="21"/>
      <c r="T2" s="21"/>
      <c r="U2" s="21"/>
      <c r="V2" s="21"/>
      <c r="W2" s="21"/>
      <c r="X2" s="21"/>
      <c r="Y2" s="21"/>
      <c r="Z2" s="21"/>
      <c r="AA2" s="21"/>
      <c r="AB2" s="21"/>
    </row>
    <row r="3">
      <c r="A3" s="19" t="s">
        <v>34</v>
      </c>
      <c r="B3" s="19" t="s">
        <v>35</v>
      </c>
      <c r="C3" s="21"/>
      <c r="D3" s="21"/>
      <c r="E3" s="19">
        <v>1.0</v>
      </c>
      <c r="F3" s="19">
        <v>0.0</v>
      </c>
      <c r="G3" s="21"/>
      <c r="H3" s="21"/>
      <c r="I3" s="21"/>
      <c r="J3" s="19" t="s">
        <v>381</v>
      </c>
      <c r="K3" s="21"/>
      <c r="L3" s="21"/>
      <c r="M3" s="21"/>
      <c r="N3" s="21"/>
      <c r="O3" s="21"/>
      <c r="P3" s="21"/>
      <c r="Q3" s="21"/>
      <c r="R3" s="21"/>
      <c r="S3" s="21"/>
      <c r="T3" s="21"/>
      <c r="U3" s="21"/>
      <c r="V3" s="21"/>
      <c r="W3" s="21"/>
      <c r="X3" s="21"/>
      <c r="Y3" s="21"/>
      <c r="Z3" s="21"/>
      <c r="AA3" s="21"/>
      <c r="AB3" s="21"/>
    </row>
    <row r="4">
      <c r="A4" s="19" t="s">
        <v>34</v>
      </c>
      <c r="B4" s="19" t="s">
        <v>382</v>
      </c>
      <c r="C4" s="21"/>
      <c r="D4" s="21"/>
      <c r="E4" s="19">
        <v>1.0</v>
      </c>
      <c r="F4" s="19">
        <v>0.0</v>
      </c>
      <c r="G4" s="21"/>
      <c r="H4" s="21"/>
      <c r="I4" s="21"/>
      <c r="J4" s="19" t="s">
        <v>383</v>
      </c>
      <c r="K4" s="21"/>
      <c r="L4" s="21"/>
      <c r="M4" s="21"/>
      <c r="N4" s="21"/>
      <c r="O4" s="21"/>
      <c r="P4" s="21"/>
      <c r="Q4" s="21"/>
      <c r="R4" s="21"/>
      <c r="S4" s="21"/>
      <c r="T4" s="21"/>
      <c r="U4" s="21"/>
      <c r="V4" s="21"/>
      <c r="W4" s="21"/>
      <c r="X4" s="21"/>
      <c r="Y4" s="21"/>
      <c r="Z4" s="21"/>
      <c r="AA4" s="21"/>
      <c r="AB4" s="21"/>
    </row>
    <row r="5">
      <c r="A5" s="19" t="s">
        <v>34</v>
      </c>
      <c r="B5" s="19" t="s">
        <v>35</v>
      </c>
      <c r="C5" s="21"/>
      <c r="D5" s="19" t="s">
        <v>147</v>
      </c>
      <c r="E5" s="19">
        <v>1.0</v>
      </c>
      <c r="F5" s="19">
        <v>2.0</v>
      </c>
      <c r="G5" s="19" t="s">
        <v>384</v>
      </c>
      <c r="H5" s="19" t="s">
        <v>385</v>
      </c>
      <c r="I5" s="20" t="s">
        <v>386</v>
      </c>
      <c r="J5" s="21"/>
      <c r="K5" s="21"/>
      <c r="L5" s="21"/>
      <c r="M5" s="21"/>
      <c r="N5" s="21"/>
      <c r="O5" s="21"/>
      <c r="P5" s="21"/>
      <c r="Q5" s="21"/>
      <c r="R5" s="21"/>
      <c r="S5" s="21"/>
      <c r="T5" s="21"/>
      <c r="U5" s="21"/>
      <c r="V5" s="21"/>
      <c r="W5" s="21"/>
      <c r="X5" s="21"/>
      <c r="Y5" s="21"/>
      <c r="Z5" s="21"/>
      <c r="AA5" s="21"/>
      <c r="AB5" s="21"/>
    </row>
    <row r="6">
      <c r="A6" s="19" t="s">
        <v>34</v>
      </c>
      <c r="B6" s="19" t="s">
        <v>35</v>
      </c>
      <c r="C6" s="21"/>
      <c r="D6" s="19" t="s">
        <v>147</v>
      </c>
      <c r="E6" s="19">
        <v>1.0</v>
      </c>
      <c r="F6" s="19">
        <v>3.0</v>
      </c>
      <c r="G6" s="19" t="s">
        <v>387</v>
      </c>
      <c r="H6" s="19" t="s">
        <v>388</v>
      </c>
      <c r="I6" s="20">
        <v>1.7</v>
      </c>
      <c r="J6" s="19" t="s">
        <v>389</v>
      </c>
      <c r="K6" s="21"/>
      <c r="L6" s="21"/>
      <c r="M6" s="21"/>
      <c r="N6" s="21"/>
      <c r="O6" s="21"/>
      <c r="P6" s="21"/>
      <c r="Q6" s="21"/>
      <c r="R6" s="21"/>
      <c r="S6" s="21"/>
      <c r="T6" s="21"/>
      <c r="U6" s="21"/>
      <c r="V6" s="21"/>
      <c r="W6" s="21"/>
      <c r="X6" s="21"/>
      <c r="Y6" s="21"/>
      <c r="Z6" s="21"/>
      <c r="AA6" s="21"/>
      <c r="AB6" s="21"/>
    </row>
    <row r="7">
      <c r="A7" s="19" t="s">
        <v>34</v>
      </c>
      <c r="B7" s="19" t="s">
        <v>35</v>
      </c>
      <c r="C7" s="21"/>
      <c r="D7" s="19" t="s">
        <v>147</v>
      </c>
      <c r="E7" s="19">
        <v>1.0</v>
      </c>
      <c r="F7" s="19">
        <v>1.0</v>
      </c>
      <c r="G7" s="19" t="s">
        <v>390</v>
      </c>
      <c r="H7" s="19" t="s">
        <v>391</v>
      </c>
      <c r="I7" s="20">
        <v>1.6</v>
      </c>
      <c r="J7" s="19" t="s">
        <v>392</v>
      </c>
      <c r="K7" s="21"/>
      <c r="L7" s="21"/>
      <c r="M7" s="21"/>
      <c r="N7" s="21"/>
      <c r="O7" s="21"/>
      <c r="P7" s="21"/>
      <c r="Q7" s="21"/>
      <c r="R7" s="21"/>
      <c r="S7" s="21"/>
      <c r="T7" s="21"/>
      <c r="U7" s="21"/>
      <c r="V7" s="21"/>
      <c r="W7" s="21"/>
      <c r="X7" s="21"/>
      <c r="Y7" s="21"/>
      <c r="Z7" s="21"/>
      <c r="AA7" s="21"/>
      <c r="AB7" s="21"/>
    </row>
    <row r="8">
      <c r="A8" s="19" t="s">
        <v>34</v>
      </c>
      <c r="B8" s="19" t="s">
        <v>35</v>
      </c>
      <c r="C8" s="21"/>
      <c r="D8" s="19" t="s">
        <v>147</v>
      </c>
      <c r="E8" s="19">
        <v>1.0</v>
      </c>
      <c r="F8" s="19">
        <v>2.0</v>
      </c>
      <c r="G8" s="19" t="s">
        <v>393</v>
      </c>
      <c r="H8" s="19" t="s">
        <v>394</v>
      </c>
      <c r="I8" s="20">
        <v>1.4</v>
      </c>
      <c r="J8" s="19" t="s">
        <v>234</v>
      </c>
      <c r="K8" s="21"/>
      <c r="L8" s="21"/>
      <c r="M8" s="21"/>
      <c r="N8" s="21"/>
      <c r="O8" s="21"/>
      <c r="P8" s="21"/>
      <c r="Q8" s="21"/>
      <c r="R8" s="21"/>
      <c r="S8" s="21"/>
      <c r="T8" s="21"/>
      <c r="U8" s="21"/>
      <c r="V8" s="21"/>
      <c r="W8" s="21"/>
      <c r="X8" s="21"/>
      <c r="Y8" s="21"/>
      <c r="Z8" s="21"/>
      <c r="AA8" s="21"/>
      <c r="AB8" s="21"/>
    </row>
    <row r="9">
      <c r="A9" s="19" t="s">
        <v>34</v>
      </c>
      <c r="B9" s="19" t="s">
        <v>35</v>
      </c>
      <c r="C9" s="21"/>
      <c r="D9" s="19" t="s">
        <v>395</v>
      </c>
      <c r="E9" s="19">
        <v>1.0</v>
      </c>
      <c r="F9" s="19">
        <v>2.0</v>
      </c>
      <c r="G9" s="19" t="s">
        <v>396</v>
      </c>
      <c r="H9" s="21"/>
      <c r="I9" s="20" t="s">
        <v>397</v>
      </c>
      <c r="J9" s="19" t="s">
        <v>398</v>
      </c>
      <c r="K9" s="21"/>
      <c r="L9" s="21"/>
      <c r="M9" s="21"/>
      <c r="N9" s="21"/>
      <c r="O9" s="21"/>
      <c r="P9" s="21"/>
      <c r="Q9" s="21"/>
      <c r="R9" s="21"/>
      <c r="S9" s="21"/>
      <c r="T9" s="21"/>
      <c r="U9" s="21"/>
      <c r="V9" s="21"/>
      <c r="W9" s="21"/>
      <c r="X9" s="21"/>
      <c r="Y9" s="21"/>
      <c r="Z9" s="21"/>
      <c r="AA9" s="21"/>
      <c r="AB9" s="21"/>
    </row>
    <row r="10">
      <c r="A10" s="19" t="s">
        <v>34</v>
      </c>
      <c r="B10" s="19" t="s">
        <v>35</v>
      </c>
      <c r="C10" s="21"/>
      <c r="D10" s="19" t="s">
        <v>399</v>
      </c>
      <c r="E10" s="19">
        <v>1.0</v>
      </c>
      <c r="F10" s="19">
        <v>0.0</v>
      </c>
      <c r="G10" s="21"/>
      <c r="H10" s="19" t="s">
        <v>400</v>
      </c>
      <c r="I10" s="20" t="s">
        <v>401</v>
      </c>
      <c r="J10" s="19" t="s">
        <v>402</v>
      </c>
      <c r="K10" s="21"/>
      <c r="L10" s="21"/>
      <c r="M10" s="21"/>
      <c r="N10" s="21"/>
      <c r="O10" s="21"/>
      <c r="P10" s="21"/>
      <c r="Q10" s="21"/>
      <c r="R10" s="21"/>
      <c r="S10" s="21"/>
      <c r="T10" s="21"/>
      <c r="U10" s="21"/>
      <c r="V10" s="21"/>
      <c r="W10" s="21"/>
      <c r="X10" s="21"/>
      <c r="Y10" s="21"/>
      <c r="Z10" s="21"/>
      <c r="AA10" s="21"/>
      <c r="AB10" s="21"/>
    </row>
    <row r="11">
      <c r="A11" s="21"/>
      <c r="B11" s="21"/>
      <c r="C11" s="21"/>
      <c r="D11" s="19" t="s">
        <v>126</v>
      </c>
      <c r="E11" s="21">
        <f>SUM(E3:E10)</f>
        <v>8</v>
      </c>
      <c r="F11" s="21"/>
      <c r="G11" s="21"/>
      <c r="H11" s="21"/>
      <c r="I11" s="21"/>
      <c r="J11" s="21"/>
      <c r="K11" s="21"/>
      <c r="L11" s="21"/>
      <c r="M11" s="21"/>
      <c r="N11" s="21"/>
      <c r="O11" s="21"/>
      <c r="P11" s="21"/>
      <c r="Q11" s="21"/>
      <c r="R11" s="21"/>
      <c r="S11" s="21"/>
      <c r="T11" s="21"/>
      <c r="U11" s="21"/>
      <c r="V11" s="21"/>
      <c r="W11" s="21"/>
      <c r="X11" s="21"/>
      <c r="Y11" s="21"/>
      <c r="Z11" s="21"/>
      <c r="AA11" s="21"/>
      <c r="AB11" s="21"/>
    </row>
    <row r="1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row>
    <row r="14">
      <c r="A14" s="21"/>
      <c r="B14" s="21"/>
      <c r="C14" s="21"/>
      <c r="D14" s="35" t="s">
        <v>127</v>
      </c>
      <c r="E14" s="43"/>
      <c r="F14" s="36"/>
      <c r="G14" s="21"/>
      <c r="H14" s="21"/>
      <c r="I14" s="21"/>
      <c r="J14" s="21"/>
      <c r="K14" s="21"/>
      <c r="L14" s="21"/>
      <c r="M14" s="21"/>
      <c r="N14" s="21"/>
      <c r="O14" s="21"/>
      <c r="P14" s="21"/>
      <c r="Q14" s="21"/>
      <c r="R14" s="21"/>
      <c r="S14" s="21"/>
      <c r="T14" s="21"/>
      <c r="U14" s="21"/>
      <c r="V14" s="21"/>
      <c r="W14" s="21"/>
      <c r="X14" s="21"/>
      <c r="Y14" s="21"/>
      <c r="Z14" s="21"/>
      <c r="AA14" s="21"/>
      <c r="AB14" s="21"/>
    </row>
    <row r="15">
      <c r="A15" s="21"/>
      <c r="B15" s="21"/>
      <c r="C15" s="21"/>
      <c r="D15" s="55" t="s">
        <v>34</v>
      </c>
      <c r="E15" s="56" t="s">
        <v>128</v>
      </c>
      <c r="F15" s="56">
        <v>11.0</v>
      </c>
      <c r="G15" s="21"/>
      <c r="H15" s="21"/>
      <c r="I15" s="21"/>
      <c r="J15" s="21"/>
      <c r="K15" s="21"/>
      <c r="L15" s="21"/>
      <c r="M15" s="21"/>
      <c r="N15" s="21"/>
      <c r="O15" s="21"/>
      <c r="P15" s="21"/>
      <c r="Q15" s="21"/>
      <c r="R15" s="21"/>
      <c r="S15" s="21"/>
      <c r="T15" s="21"/>
      <c r="U15" s="21"/>
      <c r="V15" s="21"/>
      <c r="W15" s="21"/>
      <c r="X15" s="21"/>
      <c r="Y15" s="21"/>
      <c r="Z15" s="21"/>
      <c r="AA15" s="21"/>
      <c r="AB15" s="21"/>
    </row>
    <row r="16">
      <c r="A16" s="21"/>
      <c r="B16" s="21"/>
      <c r="C16" s="21"/>
      <c r="D16" s="9"/>
      <c r="E16" s="56" t="s">
        <v>129</v>
      </c>
      <c r="F16" s="57">
        <f>SUM(E3:E10)</f>
        <v>8</v>
      </c>
      <c r="G16" s="21"/>
      <c r="H16" s="21"/>
      <c r="I16" s="21"/>
      <c r="J16" s="21"/>
      <c r="K16" s="21"/>
      <c r="L16" s="21"/>
      <c r="M16" s="21"/>
      <c r="N16" s="21"/>
      <c r="O16" s="21"/>
      <c r="P16" s="21"/>
      <c r="Q16" s="21"/>
      <c r="R16" s="21"/>
      <c r="S16" s="21"/>
      <c r="T16" s="21"/>
      <c r="U16" s="21"/>
      <c r="V16" s="21"/>
      <c r="W16" s="21"/>
      <c r="X16" s="21"/>
      <c r="Y16" s="21"/>
      <c r="Z16" s="21"/>
      <c r="AA16" s="21"/>
      <c r="AB16" s="21"/>
    </row>
    <row r="17">
      <c r="A17" s="21"/>
      <c r="B17" s="21"/>
      <c r="C17" s="21"/>
      <c r="D17" s="10"/>
      <c r="E17" s="56" t="s">
        <v>130</v>
      </c>
      <c r="F17" s="57">
        <f>F15-F16</f>
        <v>3</v>
      </c>
      <c r="G17" s="21"/>
      <c r="H17" s="21"/>
      <c r="I17" s="21"/>
      <c r="J17" s="21"/>
      <c r="K17" s="21"/>
      <c r="L17" s="21"/>
      <c r="M17" s="21"/>
      <c r="N17" s="21"/>
      <c r="O17" s="21"/>
      <c r="P17" s="21"/>
      <c r="Q17" s="21"/>
      <c r="R17" s="21"/>
      <c r="S17" s="21"/>
      <c r="T17" s="21"/>
      <c r="U17" s="21"/>
      <c r="V17" s="21"/>
      <c r="W17" s="21"/>
      <c r="X17" s="21"/>
      <c r="Y17" s="21"/>
      <c r="Z17" s="21"/>
      <c r="AA17" s="21"/>
      <c r="AB17" s="21"/>
    </row>
    <row r="18">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c r="A19" s="21"/>
      <c r="B19" s="21"/>
      <c r="C19" s="21"/>
      <c r="D19" s="57"/>
      <c r="E19" s="35" t="s">
        <v>134</v>
      </c>
      <c r="F19" s="36"/>
      <c r="G19" s="21"/>
      <c r="H19" s="21"/>
      <c r="I19" s="21"/>
      <c r="J19" s="21"/>
      <c r="K19" s="21"/>
      <c r="L19" s="21"/>
      <c r="M19" s="21"/>
      <c r="N19" s="21"/>
      <c r="O19" s="21"/>
      <c r="P19" s="21"/>
      <c r="Q19" s="21"/>
      <c r="R19" s="21"/>
      <c r="S19" s="21"/>
      <c r="T19" s="21"/>
      <c r="U19" s="21"/>
      <c r="V19" s="21"/>
      <c r="W19" s="21"/>
      <c r="X19" s="21"/>
      <c r="Y19" s="21"/>
      <c r="Z19" s="21"/>
      <c r="AA19" s="21"/>
      <c r="AB19" s="21"/>
    </row>
    <row r="20">
      <c r="A20" s="58"/>
      <c r="B20" s="21"/>
      <c r="C20" s="21"/>
      <c r="D20" s="57"/>
      <c r="E20" s="56" t="s">
        <v>135</v>
      </c>
      <c r="F20" s="56" t="s">
        <v>136</v>
      </c>
      <c r="G20" s="21"/>
      <c r="H20" s="21"/>
      <c r="I20" s="21"/>
      <c r="J20" s="21"/>
      <c r="K20" s="21"/>
      <c r="L20" s="21"/>
      <c r="M20" s="21"/>
      <c r="N20" s="21"/>
      <c r="O20" s="21"/>
      <c r="P20" s="21"/>
      <c r="Q20" s="21"/>
      <c r="R20" s="21"/>
      <c r="S20" s="21"/>
      <c r="T20" s="21"/>
      <c r="U20" s="21"/>
      <c r="V20" s="21"/>
      <c r="W20" s="21"/>
      <c r="X20" s="21"/>
      <c r="Y20" s="21"/>
      <c r="Z20" s="21"/>
      <c r="AA20" s="21"/>
      <c r="AB20" s="21"/>
    </row>
    <row r="21">
      <c r="A21" s="59"/>
      <c r="B21" s="21"/>
      <c r="C21" s="21"/>
      <c r="D21" s="60" t="s">
        <v>403</v>
      </c>
      <c r="E21" s="56">
        <v>1.0</v>
      </c>
      <c r="F21" s="57">
        <f>SUM(E7)</f>
        <v>1</v>
      </c>
      <c r="G21" s="21"/>
      <c r="H21" s="21"/>
      <c r="I21" s="21"/>
      <c r="J21" s="21"/>
      <c r="K21" s="21"/>
      <c r="L21" s="21"/>
      <c r="M21" s="21"/>
      <c r="N21" s="21"/>
      <c r="O21" s="21"/>
      <c r="P21" s="21"/>
      <c r="Q21" s="21"/>
      <c r="R21" s="21"/>
      <c r="S21" s="21"/>
      <c r="T21" s="21"/>
      <c r="U21" s="21"/>
      <c r="V21" s="21"/>
      <c r="W21" s="21"/>
      <c r="X21" s="21"/>
      <c r="Y21" s="21"/>
      <c r="Z21" s="21"/>
      <c r="AA21" s="21"/>
      <c r="AB21" s="21"/>
    </row>
    <row r="22">
      <c r="A22" s="61"/>
      <c r="B22" s="21"/>
      <c r="C22" s="21"/>
      <c r="D22" s="9"/>
      <c r="E22" s="56">
        <v>2.0</v>
      </c>
      <c r="F22" s="57">
        <f>SUM(E8:E9,E5)</f>
        <v>3</v>
      </c>
      <c r="G22" s="21"/>
      <c r="H22" s="21"/>
      <c r="I22" s="21"/>
      <c r="J22" s="21"/>
      <c r="K22" s="21"/>
      <c r="L22" s="21"/>
      <c r="M22" s="21"/>
      <c r="N22" s="21"/>
      <c r="O22" s="21"/>
      <c r="P22" s="21"/>
      <c r="Q22" s="21"/>
      <c r="R22" s="21"/>
      <c r="S22" s="21"/>
      <c r="T22" s="21"/>
      <c r="U22" s="21"/>
      <c r="V22" s="21"/>
      <c r="W22" s="21"/>
      <c r="X22" s="21"/>
      <c r="Y22" s="21"/>
      <c r="Z22" s="21"/>
      <c r="AA22" s="21"/>
      <c r="AB22" s="21"/>
    </row>
    <row r="23">
      <c r="A23" s="20"/>
      <c r="B23" s="21"/>
      <c r="C23" s="21"/>
      <c r="D23" s="9"/>
      <c r="E23" s="56">
        <v>3.0</v>
      </c>
      <c r="F23" s="57">
        <f>SUM(E6)</f>
        <v>1</v>
      </c>
      <c r="G23" s="21"/>
      <c r="H23" s="21"/>
      <c r="I23" s="21"/>
      <c r="J23" s="21"/>
      <c r="K23" s="21"/>
      <c r="L23" s="21"/>
      <c r="M23" s="21"/>
      <c r="N23" s="21"/>
      <c r="O23" s="21"/>
      <c r="P23" s="21"/>
      <c r="Q23" s="21"/>
      <c r="R23" s="21"/>
      <c r="S23" s="21"/>
      <c r="T23" s="21"/>
      <c r="U23" s="21"/>
      <c r="V23" s="21"/>
      <c r="W23" s="21"/>
      <c r="X23" s="21"/>
      <c r="Y23" s="21"/>
      <c r="Z23" s="21"/>
      <c r="AA23" s="21"/>
      <c r="AB23" s="21"/>
    </row>
    <row r="24">
      <c r="A24" s="20"/>
      <c r="B24" s="21"/>
      <c r="C24" s="21"/>
      <c r="D24" s="9"/>
      <c r="E24" s="56">
        <v>4.0</v>
      </c>
      <c r="F24" s="57"/>
      <c r="G24" s="21"/>
      <c r="H24" s="21"/>
      <c r="I24" s="21"/>
      <c r="J24" s="21"/>
      <c r="K24" s="21"/>
      <c r="L24" s="21"/>
      <c r="M24" s="21"/>
      <c r="N24" s="21"/>
      <c r="O24" s="21"/>
      <c r="P24" s="21"/>
      <c r="Q24" s="21"/>
      <c r="R24" s="21"/>
      <c r="S24" s="21"/>
      <c r="T24" s="21"/>
      <c r="U24" s="21"/>
      <c r="V24" s="21"/>
      <c r="W24" s="21"/>
      <c r="X24" s="21"/>
      <c r="Y24" s="21"/>
      <c r="Z24" s="21"/>
      <c r="AA24" s="21"/>
      <c r="AB24" s="21"/>
    </row>
    <row r="25">
      <c r="A25" s="21"/>
      <c r="B25" s="21"/>
      <c r="C25" s="21"/>
      <c r="D25" s="9"/>
      <c r="E25" s="56">
        <v>0.0</v>
      </c>
      <c r="F25" s="57">
        <f>SUM(E3:E4,E10)</f>
        <v>3</v>
      </c>
      <c r="G25" s="21"/>
      <c r="H25" s="21"/>
      <c r="I25" s="21"/>
      <c r="J25" s="21"/>
      <c r="K25" s="21"/>
      <c r="L25" s="21"/>
      <c r="M25" s="21"/>
      <c r="N25" s="21"/>
      <c r="O25" s="21"/>
      <c r="P25" s="21"/>
      <c r="Q25" s="21"/>
      <c r="R25" s="21"/>
      <c r="S25" s="21"/>
      <c r="T25" s="21"/>
      <c r="U25" s="21"/>
      <c r="V25" s="21"/>
      <c r="W25" s="21"/>
      <c r="X25" s="21"/>
      <c r="Y25" s="21"/>
      <c r="Z25" s="21"/>
      <c r="AA25" s="21"/>
      <c r="AB25" s="21"/>
    </row>
    <row r="26">
      <c r="A26" s="62"/>
      <c r="B26" s="21"/>
      <c r="C26" s="21"/>
      <c r="D26" s="9"/>
      <c r="E26" s="56">
        <v>7.0</v>
      </c>
      <c r="F26" s="57"/>
      <c r="G26" s="21"/>
      <c r="H26" s="21"/>
      <c r="I26" s="21"/>
      <c r="J26" s="21"/>
      <c r="K26" s="21"/>
      <c r="L26" s="21"/>
      <c r="M26" s="21"/>
      <c r="N26" s="21"/>
      <c r="O26" s="21"/>
      <c r="P26" s="21"/>
      <c r="Q26" s="21"/>
      <c r="R26" s="21"/>
      <c r="S26" s="21"/>
      <c r="T26" s="21"/>
      <c r="U26" s="21"/>
      <c r="V26" s="21"/>
      <c r="W26" s="21"/>
      <c r="X26" s="21"/>
      <c r="Y26" s="21"/>
      <c r="Z26" s="21"/>
      <c r="AA26" s="21"/>
      <c r="AB26" s="21"/>
    </row>
    <row r="27">
      <c r="A27" s="63"/>
      <c r="B27" s="21"/>
      <c r="C27" s="21"/>
      <c r="D27" s="10"/>
      <c r="E27" s="56">
        <v>10.0</v>
      </c>
      <c r="F27" s="57"/>
      <c r="G27" s="21"/>
      <c r="H27" s="21"/>
      <c r="I27" s="21"/>
      <c r="J27" s="21"/>
      <c r="K27" s="21"/>
      <c r="L27" s="21"/>
      <c r="M27" s="21"/>
      <c r="N27" s="21"/>
      <c r="O27" s="21"/>
      <c r="P27" s="21"/>
      <c r="Q27" s="21"/>
      <c r="R27" s="21"/>
      <c r="S27" s="21"/>
      <c r="T27" s="21"/>
      <c r="U27" s="21"/>
      <c r="V27" s="21"/>
      <c r="W27" s="21"/>
      <c r="X27" s="21"/>
      <c r="Y27" s="21"/>
      <c r="Z27" s="21"/>
      <c r="AA27" s="21"/>
      <c r="AB27" s="21"/>
    </row>
    <row r="28">
      <c r="A28" s="64"/>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c r="A34" s="62"/>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c r="A35" s="64"/>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c r="A37" s="62"/>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c r="AB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c r="AB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c r="AB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c r="AB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c r="AB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c r="AB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c r="AB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c r="AB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c r="AB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c r="AB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c r="AB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c r="AB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c r="AB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c r="AB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c r="AB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c r="AB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c r="AB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c r="AB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c r="AB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c r="AB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c r="AB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c r="AB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c r="AB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c r="AB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c r="AB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c r="AB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c r="AB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c r="AB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c r="AB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c r="AB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c r="AB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c r="AB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c r="AB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c r="AB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c r="AB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c r="AB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c r="AB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c r="AB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c r="AB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c r="AB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c r="AB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c r="AB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c r="AB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c r="AB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c r="AB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c r="AB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c r="AB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c r="AB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c r="AB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c r="AB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c r="AB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c r="AB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c r="AB987" s="21"/>
    </row>
    <row r="988">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c r="AB988" s="21"/>
    </row>
    <row r="989">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c r="AB989" s="21"/>
    </row>
    <row r="990">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c r="AB990" s="21"/>
    </row>
    <row r="99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c r="AB991" s="21"/>
    </row>
    <row r="992">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c r="AB992" s="21"/>
    </row>
    <row r="993">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c r="AB993" s="21"/>
    </row>
    <row r="994">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c r="AB994" s="21"/>
    </row>
    <row r="99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c r="AB995" s="21"/>
    </row>
    <row r="996">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c r="AB996" s="21"/>
    </row>
    <row r="997">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c r="AB997" s="21"/>
    </row>
    <row r="998">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c r="AB998" s="21"/>
    </row>
    <row r="999">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c r="AB999" s="21"/>
    </row>
    <row r="1000">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c r="AB1000" s="21"/>
    </row>
  </sheetData>
  <mergeCells count="4">
    <mergeCell ref="D14:F14"/>
    <mergeCell ref="D15:D17"/>
    <mergeCell ref="E19:F19"/>
    <mergeCell ref="D21:D27"/>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6" max="6" width="101.38"/>
    <col customWidth="1" min="7" max="7" width="28.63"/>
  </cols>
  <sheetData>
    <row r="1">
      <c r="A1" s="17" t="s">
        <v>138</v>
      </c>
      <c r="B1" s="17" t="s">
        <v>24</v>
      </c>
      <c r="C1" s="17" t="s">
        <v>27</v>
      </c>
      <c r="D1" s="17" t="s">
        <v>135</v>
      </c>
      <c r="E1" s="18" t="s">
        <v>28</v>
      </c>
      <c r="F1" s="18" t="s">
        <v>30</v>
      </c>
      <c r="G1" s="18" t="s">
        <v>31</v>
      </c>
      <c r="H1" s="18" t="s">
        <v>32</v>
      </c>
      <c r="I1" s="18" t="s">
        <v>33</v>
      </c>
      <c r="J1" s="18"/>
      <c r="K1" s="18"/>
      <c r="L1" s="18"/>
      <c r="M1" s="18"/>
      <c r="N1" s="18"/>
      <c r="O1" s="18"/>
      <c r="P1" s="18"/>
      <c r="Q1" s="18"/>
      <c r="R1" s="18"/>
      <c r="S1" s="18"/>
      <c r="T1" s="18"/>
    </row>
    <row r="2">
      <c r="A2" s="3" t="s">
        <v>404</v>
      </c>
      <c r="B2" s="3" t="s">
        <v>93</v>
      </c>
      <c r="D2" s="3">
        <v>0.0</v>
      </c>
      <c r="E2" s="3">
        <v>25.0</v>
      </c>
      <c r="I2" s="3" t="s">
        <v>405</v>
      </c>
    </row>
    <row r="3">
      <c r="A3" s="3" t="s">
        <v>404</v>
      </c>
      <c r="B3" s="3" t="s">
        <v>167</v>
      </c>
      <c r="D3" s="3">
        <v>0.0</v>
      </c>
      <c r="E3" s="3">
        <v>2.0</v>
      </c>
    </row>
    <row r="4">
      <c r="A4" s="3" t="s">
        <v>406</v>
      </c>
      <c r="B4" s="3" t="s">
        <v>407</v>
      </c>
      <c r="C4" s="3" t="s">
        <v>116</v>
      </c>
      <c r="E4" s="3">
        <v>1.0</v>
      </c>
      <c r="F4" s="3" t="s">
        <v>408</v>
      </c>
      <c r="G4" s="3" t="s">
        <v>409</v>
      </c>
      <c r="H4" s="3" t="s">
        <v>410</v>
      </c>
      <c r="I4" s="3" t="s">
        <v>411</v>
      </c>
    </row>
    <row r="5">
      <c r="A5" s="3" t="s">
        <v>406</v>
      </c>
      <c r="B5" s="3" t="s">
        <v>35</v>
      </c>
      <c r="C5" s="3" t="s">
        <v>116</v>
      </c>
      <c r="D5" s="3"/>
      <c r="E5" s="3">
        <v>1.0</v>
      </c>
      <c r="F5" s="3" t="s">
        <v>412</v>
      </c>
      <c r="G5" s="3" t="s">
        <v>413</v>
      </c>
      <c r="I5" s="3" t="s">
        <v>414</v>
      </c>
    </row>
    <row r="6">
      <c r="A6" s="3" t="s">
        <v>406</v>
      </c>
      <c r="B6" s="3" t="s">
        <v>35</v>
      </c>
      <c r="C6" s="3" t="s">
        <v>116</v>
      </c>
      <c r="D6" s="3"/>
      <c r="E6" s="3">
        <v>1.0</v>
      </c>
      <c r="F6" s="65" t="s">
        <v>415</v>
      </c>
      <c r="G6" s="65" t="s">
        <v>416</v>
      </c>
      <c r="I6" s="65" t="s">
        <v>417</v>
      </c>
    </row>
    <row r="7">
      <c r="A7" s="3" t="s">
        <v>406</v>
      </c>
      <c r="B7" s="3" t="s">
        <v>35</v>
      </c>
      <c r="C7" s="3" t="s">
        <v>418</v>
      </c>
      <c r="D7" s="3"/>
      <c r="E7" s="3">
        <v>1.0</v>
      </c>
      <c r="F7" s="66" t="s">
        <v>419</v>
      </c>
      <c r="I7" s="65" t="s">
        <v>420</v>
      </c>
    </row>
    <row r="8">
      <c r="A8" s="3" t="s">
        <v>406</v>
      </c>
      <c r="B8" s="3" t="s">
        <v>35</v>
      </c>
      <c r="C8" s="3" t="s">
        <v>116</v>
      </c>
      <c r="D8" s="3"/>
      <c r="E8" s="3">
        <v>1.0</v>
      </c>
      <c r="I8" s="65" t="s">
        <v>421</v>
      </c>
    </row>
    <row r="9">
      <c r="A9" s="3" t="s">
        <v>406</v>
      </c>
      <c r="B9" s="3" t="s">
        <v>382</v>
      </c>
      <c r="C9" s="3" t="s">
        <v>363</v>
      </c>
      <c r="D9" s="3"/>
      <c r="E9" s="3">
        <v>1.0</v>
      </c>
      <c r="G9" s="3" t="s">
        <v>422</v>
      </c>
    </row>
    <row r="10">
      <c r="A10" s="3" t="s">
        <v>423</v>
      </c>
      <c r="B10" s="3" t="s">
        <v>35</v>
      </c>
      <c r="D10" s="3"/>
      <c r="E10" s="3">
        <v>2.0</v>
      </c>
      <c r="G10" s="3" t="s">
        <v>424</v>
      </c>
    </row>
    <row r="11">
      <c r="A11" s="3" t="s">
        <v>404</v>
      </c>
      <c r="B11" s="3" t="s">
        <v>35</v>
      </c>
      <c r="C11" s="3" t="s">
        <v>157</v>
      </c>
      <c r="D11" s="3">
        <v>4.0</v>
      </c>
      <c r="E11" s="3">
        <v>1.0</v>
      </c>
      <c r="F11" s="3" t="s">
        <v>425</v>
      </c>
      <c r="G11" s="3" t="s">
        <v>426</v>
      </c>
      <c r="H11" s="3" t="s">
        <v>427</v>
      </c>
      <c r="I11" s="3" t="s">
        <v>428</v>
      </c>
    </row>
    <row r="12">
      <c r="A12" s="3" t="s">
        <v>404</v>
      </c>
      <c r="B12" s="3" t="s">
        <v>35</v>
      </c>
      <c r="C12" s="3" t="s">
        <v>280</v>
      </c>
      <c r="D12" s="3">
        <v>2.0</v>
      </c>
      <c r="E12" s="3">
        <v>1.0</v>
      </c>
      <c r="F12" s="3" t="s">
        <v>429</v>
      </c>
      <c r="G12" s="3" t="s">
        <v>430</v>
      </c>
      <c r="H12" s="3" t="s">
        <v>431</v>
      </c>
      <c r="I12" s="3" t="s">
        <v>432</v>
      </c>
    </row>
    <row r="13">
      <c r="A13" s="3" t="s">
        <v>404</v>
      </c>
      <c r="B13" s="3" t="s">
        <v>188</v>
      </c>
      <c r="C13" s="3" t="s">
        <v>147</v>
      </c>
      <c r="D13" s="3">
        <v>4.0</v>
      </c>
      <c r="E13" s="3">
        <v>1.0</v>
      </c>
      <c r="F13" s="3" t="s">
        <v>433</v>
      </c>
      <c r="G13" s="3" t="s">
        <v>434</v>
      </c>
      <c r="H13" s="3" t="s">
        <v>435</v>
      </c>
      <c r="I13" s="3" t="s">
        <v>436</v>
      </c>
    </row>
    <row r="14">
      <c r="A14" s="3" t="s">
        <v>404</v>
      </c>
      <c r="B14" s="3" t="s">
        <v>188</v>
      </c>
      <c r="C14" s="3" t="s">
        <v>437</v>
      </c>
      <c r="D14" s="3">
        <v>1.0</v>
      </c>
      <c r="E14" s="3">
        <v>1.0</v>
      </c>
      <c r="F14" s="3" t="s">
        <v>438</v>
      </c>
      <c r="G14" s="3" t="s">
        <v>439</v>
      </c>
      <c r="H14" s="3" t="s">
        <v>440</v>
      </c>
    </row>
    <row r="15">
      <c r="A15" s="3" t="s">
        <v>404</v>
      </c>
      <c r="B15" s="3" t="s">
        <v>188</v>
      </c>
      <c r="C15" s="3" t="s">
        <v>437</v>
      </c>
      <c r="D15" s="3">
        <v>3.0</v>
      </c>
      <c r="E15" s="3">
        <v>1.0</v>
      </c>
      <c r="F15" s="3" t="s">
        <v>441</v>
      </c>
      <c r="G15" s="67" t="s">
        <v>442</v>
      </c>
      <c r="H15" s="3" t="s">
        <v>443</v>
      </c>
    </row>
    <row r="16">
      <c r="A16" s="3" t="s">
        <v>404</v>
      </c>
      <c r="B16" s="3" t="s">
        <v>188</v>
      </c>
      <c r="C16" s="3" t="s">
        <v>437</v>
      </c>
      <c r="D16" s="3">
        <v>4.0</v>
      </c>
      <c r="E16" s="3">
        <v>1.0</v>
      </c>
      <c r="F16" s="3" t="s">
        <v>444</v>
      </c>
      <c r="G16" s="3" t="s">
        <v>445</v>
      </c>
      <c r="H16" s="3" t="s">
        <v>446</v>
      </c>
    </row>
    <row r="17">
      <c r="A17" s="3" t="s">
        <v>404</v>
      </c>
      <c r="B17" s="3" t="s">
        <v>188</v>
      </c>
      <c r="C17" s="3" t="s">
        <v>437</v>
      </c>
      <c r="D17" s="3">
        <v>2.0</v>
      </c>
      <c r="E17" s="3">
        <v>1.0</v>
      </c>
      <c r="F17" s="3" t="s">
        <v>447</v>
      </c>
      <c r="G17" s="3" t="s">
        <v>448</v>
      </c>
      <c r="H17" s="3" t="s">
        <v>440</v>
      </c>
    </row>
    <row r="18">
      <c r="A18" s="3" t="s">
        <v>404</v>
      </c>
      <c r="B18" s="3" t="s">
        <v>188</v>
      </c>
      <c r="C18" s="3" t="s">
        <v>437</v>
      </c>
      <c r="D18" s="3">
        <v>1.0</v>
      </c>
      <c r="E18" s="3">
        <v>1.0</v>
      </c>
      <c r="F18" s="3" t="s">
        <v>449</v>
      </c>
      <c r="G18" s="3" t="s">
        <v>450</v>
      </c>
      <c r="H18" s="3" t="s">
        <v>451</v>
      </c>
    </row>
    <row r="19">
      <c r="A19" s="3" t="s">
        <v>404</v>
      </c>
      <c r="B19" s="3" t="s">
        <v>188</v>
      </c>
      <c r="C19" s="3" t="s">
        <v>437</v>
      </c>
      <c r="D19" s="3">
        <v>3.0</v>
      </c>
      <c r="E19" s="3">
        <v>1.0</v>
      </c>
      <c r="F19" s="3" t="s">
        <v>452</v>
      </c>
      <c r="G19" s="3" t="s">
        <v>453</v>
      </c>
      <c r="H19" s="3">
        <v>3.5</v>
      </c>
    </row>
    <row r="20">
      <c r="A20" s="3" t="s">
        <v>404</v>
      </c>
      <c r="B20" s="3" t="s">
        <v>188</v>
      </c>
      <c r="C20" s="3" t="s">
        <v>437</v>
      </c>
      <c r="D20" s="3">
        <v>2.0</v>
      </c>
      <c r="E20" s="3">
        <v>1.0</v>
      </c>
      <c r="F20" s="3" t="s">
        <v>454</v>
      </c>
      <c r="G20" s="3" t="s">
        <v>455</v>
      </c>
      <c r="H20" s="3" t="s">
        <v>456</v>
      </c>
    </row>
    <row r="21">
      <c r="A21" s="3" t="s">
        <v>404</v>
      </c>
      <c r="B21" s="3" t="s">
        <v>35</v>
      </c>
      <c r="C21" s="3" t="s">
        <v>437</v>
      </c>
      <c r="D21" s="3">
        <v>1.0</v>
      </c>
      <c r="E21" s="3">
        <v>1.0</v>
      </c>
      <c r="F21" s="3" t="s">
        <v>457</v>
      </c>
      <c r="G21" s="3" t="s">
        <v>458</v>
      </c>
      <c r="H21" s="3" t="s">
        <v>440</v>
      </c>
      <c r="L21" s="3" t="s">
        <v>459</v>
      </c>
    </row>
    <row r="22">
      <c r="A22" s="3" t="s">
        <v>404</v>
      </c>
      <c r="B22" s="3" t="s">
        <v>35</v>
      </c>
      <c r="C22" s="3" t="s">
        <v>437</v>
      </c>
      <c r="D22" s="3">
        <v>3.0</v>
      </c>
      <c r="E22" s="3">
        <v>1.0</v>
      </c>
      <c r="F22" s="3" t="s">
        <v>460</v>
      </c>
      <c r="G22" s="3" t="s">
        <v>461</v>
      </c>
      <c r="H22" s="3" t="s">
        <v>462</v>
      </c>
    </row>
    <row r="23">
      <c r="A23" s="3" t="s">
        <v>404</v>
      </c>
      <c r="B23" s="3" t="s">
        <v>35</v>
      </c>
      <c r="C23" s="3" t="s">
        <v>437</v>
      </c>
      <c r="D23" s="3">
        <v>0.0</v>
      </c>
      <c r="E23" s="3">
        <v>1.0</v>
      </c>
      <c r="F23" s="3" t="s">
        <v>463</v>
      </c>
      <c r="G23" s="3" t="s">
        <v>464</v>
      </c>
      <c r="H23" s="3">
        <v>3.5</v>
      </c>
    </row>
    <row r="24">
      <c r="A24" s="3" t="s">
        <v>404</v>
      </c>
      <c r="B24" s="3" t="s">
        <v>35</v>
      </c>
      <c r="C24" s="3" t="s">
        <v>437</v>
      </c>
      <c r="D24" s="3">
        <v>4.0</v>
      </c>
      <c r="E24" s="3">
        <v>1.0</v>
      </c>
      <c r="F24" s="3" t="s">
        <v>465</v>
      </c>
      <c r="G24" s="3" t="s">
        <v>466</v>
      </c>
      <c r="H24" s="3" t="s">
        <v>467</v>
      </c>
      <c r="I24" s="3" t="s">
        <v>468</v>
      </c>
    </row>
    <row r="25">
      <c r="A25" s="3" t="s">
        <v>404</v>
      </c>
      <c r="B25" s="3" t="s">
        <v>35</v>
      </c>
      <c r="C25" s="3" t="s">
        <v>437</v>
      </c>
      <c r="D25" s="3">
        <v>2.0</v>
      </c>
      <c r="E25" s="3">
        <v>1.0</v>
      </c>
      <c r="F25" s="3" t="s">
        <v>469</v>
      </c>
      <c r="G25" s="3" t="s">
        <v>470</v>
      </c>
      <c r="H25" s="3" t="s">
        <v>471</v>
      </c>
    </row>
    <row r="26">
      <c r="A26" s="3" t="s">
        <v>404</v>
      </c>
      <c r="B26" s="3" t="s">
        <v>35</v>
      </c>
      <c r="C26" s="3" t="s">
        <v>472</v>
      </c>
      <c r="D26" s="3">
        <v>0.0</v>
      </c>
      <c r="E26" s="3">
        <v>6.0</v>
      </c>
      <c r="I26" s="3" t="s">
        <v>473</v>
      </c>
    </row>
    <row r="27">
      <c r="A27" s="3" t="s">
        <v>404</v>
      </c>
      <c r="B27" s="3" t="s">
        <v>35</v>
      </c>
      <c r="C27" s="3" t="s">
        <v>437</v>
      </c>
      <c r="D27" s="3">
        <v>1.0</v>
      </c>
      <c r="E27" s="3">
        <v>1.0</v>
      </c>
      <c r="F27" s="3" t="s">
        <v>474</v>
      </c>
      <c r="G27" s="3" t="s">
        <v>475</v>
      </c>
      <c r="H27" s="3" t="s">
        <v>476</v>
      </c>
    </row>
    <row r="28">
      <c r="A28" s="3" t="s">
        <v>404</v>
      </c>
      <c r="B28" s="3" t="s">
        <v>35</v>
      </c>
      <c r="C28" s="3" t="s">
        <v>437</v>
      </c>
      <c r="D28" s="3">
        <v>0.0</v>
      </c>
      <c r="E28" s="3">
        <v>1.0</v>
      </c>
      <c r="F28" s="3" t="s">
        <v>477</v>
      </c>
      <c r="G28" s="3" t="s">
        <v>478</v>
      </c>
      <c r="H28" s="3">
        <v>3.5</v>
      </c>
    </row>
    <row r="29">
      <c r="A29" s="3" t="s">
        <v>404</v>
      </c>
      <c r="B29" s="3" t="s">
        <v>188</v>
      </c>
      <c r="C29" s="3" t="s">
        <v>437</v>
      </c>
      <c r="D29" s="3">
        <v>1.0</v>
      </c>
      <c r="E29" s="3">
        <v>1.0</v>
      </c>
      <c r="F29" s="3" t="s">
        <v>479</v>
      </c>
      <c r="G29" s="3" t="s">
        <v>480</v>
      </c>
      <c r="H29" s="3" t="s">
        <v>481</v>
      </c>
    </row>
    <row r="30">
      <c r="A30" s="3" t="s">
        <v>404</v>
      </c>
      <c r="B30" s="3" t="s">
        <v>35</v>
      </c>
      <c r="C30" s="3" t="s">
        <v>147</v>
      </c>
      <c r="D30" s="3">
        <v>2.0</v>
      </c>
      <c r="E30" s="3">
        <v>1.0</v>
      </c>
      <c r="F30" s="3" t="s">
        <v>482</v>
      </c>
      <c r="G30" s="3" t="s">
        <v>483</v>
      </c>
      <c r="H30" s="3" t="s">
        <v>484</v>
      </c>
      <c r="I30" s="3" t="s">
        <v>485</v>
      </c>
    </row>
    <row r="31">
      <c r="A31" s="3" t="s">
        <v>404</v>
      </c>
      <c r="B31" s="3" t="s">
        <v>35</v>
      </c>
      <c r="C31" s="3" t="s">
        <v>147</v>
      </c>
      <c r="D31" s="3">
        <v>2.0</v>
      </c>
      <c r="E31" s="3">
        <v>1.0</v>
      </c>
      <c r="F31" s="3" t="s">
        <v>486</v>
      </c>
      <c r="G31" s="3" t="s">
        <v>487</v>
      </c>
      <c r="H31" s="3">
        <v>1.6</v>
      </c>
    </row>
    <row r="32">
      <c r="A32" s="3" t="s">
        <v>404</v>
      </c>
      <c r="B32" s="3" t="s">
        <v>35</v>
      </c>
      <c r="C32" s="3" t="s">
        <v>147</v>
      </c>
      <c r="D32" s="3">
        <v>2.0</v>
      </c>
      <c r="E32" s="3">
        <v>1.0</v>
      </c>
      <c r="F32" s="3" t="s">
        <v>488</v>
      </c>
      <c r="G32" s="3" t="s">
        <v>489</v>
      </c>
      <c r="H32" s="3">
        <v>1.5</v>
      </c>
    </row>
    <row r="33">
      <c r="A33" s="3" t="s">
        <v>404</v>
      </c>
      <c r="B33" s="3" t="s">
        <v>35</v>
      </c>
      <c r="C33" s="3" t="s">
        <v>147</v>
      </c>
      <c r="D33" s="3">
        <v>2.0</v>
      </c>
      <c r="E33" s="3">
        <v>1.0</v>
      </c>
      <c r="F33" s="3" t="s">
        <v>490</v>
      </c>
      <c r="G33" s="3" t="s">
        <v>491</v>
      </c>
      <c r="H33" s="3" t="s">
        <v>492</v>
      </c>
    </row>
    <row r="34">
      <c r="A34" s="3" t="s">
        <v>404</v>
      </c>
      <c r="B34" s="3" t="s">
        <v>35</v>
      </c>
      <c r="C34" s="3" t="s">
        <v>147</v>
      </c>
      <c r="D34" s="3">
        <v>4.0</v>
      </c>
      <c r="E34" s="3">
        <v>1.0</v>
      </c>
      <c r="F34" s="3" t="s">
        <v>493</v>
      </c>
      <c r="G34" s="3" t="s">
        <v>494</v>
      </c>
      <c r="H34" s="3" t="s">
        <v>495</v>
      </c>
      <c r="I34" s="3" t="s">
        <v>496</v>
      </c>
    </row>
    <row r="35">
      <c r="A35" s="3" t="s">
        <v>404</v>
      </c>
      <c r="B35" s="3" t="s">
        <v>35</v>
      </c>
      <c r="C35" s="3" t="s">
        <v>147</v>
      </c>
      <c r="D35" s="3">
        <v>2.0</v>
      </c>
      <c r="E35" s="3">
        <v>1.0</v>
      </c>
      <c r="F35" s="3" t="s">
        <v>497</v>
      </c>
      <c r="G35" s="3" t="s">
        <v>498</v>
      </c>
      <c r="H35" s="3">
        <v>1.8</v>
      </c>
    </row>
    <row r="36">
      <c r="A36" s="3" t="s">
        <v>404</v>
      </c>
      <c r="B36" s="3" t="s">
        <v>35</v>
      </c>
      <c r="C36" s="3" t="s">
        <v>157</v>
      </c>
      <c r="D36" s="3">
        <v>4.0</v>
      </c>
      <c r="E36" s="3">
        <v>1.0</v>
      </c>
      <c r="F36" s="3" t="s">
        <v>499</v>
      </c>
      <c r="G36" s="3" t="s">
        <v>500</v>
      </c>
      <c r="H36" s="3">
        <v>2.6</v>
      </c>
      <c r="I36" s="3" t="s">
        <v>501</v>
      </c>
    </row>
    <row r="37">
      <c r="A37" s="3" t="s">
        <v>404</v>
      </c>
      <c r="B37" s="3" t="s">
        <v>35</v>
      </c>
      <c r="C37" s="3" t="s">
        <v>157</v>
      </c>
      <c r="D37" s="3">
        <v>4.0</v>
      </c>
      <c r="E37" s="3">
        <v>1.0</v>
      </c>
      <c r="F37" s="3" t="s">
        <v>502</v>
      </c>
      <c r="G37" s="3" t="s">
        <v>503</v>
      </c>
      <c r="H37" s="3">
        <v>2.4</v>
      </c>
    </row>
    <row r="38">
      <c r="A38" s="3" t="s">
        <v>404</v>
      </c>
      <c r="B38" s="3" t="s">
        <v>35</v>
      </c>
      <c r="C38" s="3" t="s">
        <v>157</v>
      </c>
      <c r="D38" s="68">
        <v>1.0</v>
      </c>
      <c r="E38" s="68">
        <v>1.0</v>
      </c>
      <c r="F38" s="3" t="s">
        <v>504</v>
      </c>
      <c r="G38" s="3" t="s">
        <v>505</v>
      </c>
      <c r="H38" s="3" t="s">
        <v>506</v>
      </c>
    </row>
    <row r="39">
      <c r="A39" s="3" t="s">
        <v>404</v>
      </c>
      <c r="B39" s="3" t="s">
        <v>35</v>
      </c>
      <c r="C39" s="3" t="s">
        <v>157</v>
      </c>
      <c r="D39" s="69">
        <v>2.0</v>
      </c>
      <c r="E39" s="70">
        <v>1.0</v>
      </c>
      <c r="F39" s="3" t="s">
        <v>507</v>
      </c>
      <c r="G39" s="3" t="s">
        <v>508</v>
      </c>
      <c r="H39" s="3">
        <v>2.7</v>
      </c>
      <c r="I39" s="3" t="s">
        <v>509</v>
      </c>
    </row>
    <row r="40">
      <c r="A40" s="3" t="s">
        <v>404</v>
      </c>
      <c r="B40" s="3" t="s">
        <v>35</v>
      </c>
      <c r="C40" s="3" t="s">
        <v>157</v>
      </c>
      <c r="D40" s="3">
        <v>2.0</v>
      </c>
      <c r="E40" s="3">
        <v>1.0</v>
      </c>
      <c r="F40" s="3" t="s">
        <v>510</v>
      </c>
      <c r="G40" s="3" t="s">
        <v>511</v>
      </c>
      <c r="H40" s="3">
        <v>2.7</v>
      </c>
      <c r="I40" s="3" t="s">
        <v>512</v>
      </c>
    </row>
    <row r="41">
      <c r="A41" s="3" t="s">
        <v>404</v>
      </c>
      <c r="B41" s="3" t="s">
        <v>35</v>
      </c>
      <c r="C41" s="3" t="s">
        <v>157</v>
      </c>
      <c r="D41" s="3">
        <v>4.0</v>
      </c>
      <c r="E41" s="3">
        <v>1.0</v>
      </c>
      <c r="F41" s="3" t="s">
        <v>513</v>
      </c>
      <c r="G41" s="3" t="s">
        <v>514</v>
      </c>
      <c r="H41" s="3" t="s">
        <v>337</v>
      </c>
    </row>
    <row r="42">
      <c r="A42" s="3" t="s">
        <v>404</v>
      </c>
      <c r="B42" s="3" t="s">
        <v>35</v>
      </c>
      <c r="C42" s="3" t="s">
        <v>157</v>
      </c>
      <c r="D42" s="3">
        <v>1.0</v>
      </c>
      <c r="E42" s="3">
        <v>1.0</v>
      </c>
      <c r="F42" s="3" t="s">
        <v>515</v>
      </c>
      <c r="G42" s="3" t="s">
        <v>514</v>
      </c>
      <c r="H42" s="3">
        <v>2.7</v>
      </c>
    </row>
    <row r="43">
      <c r="A43" s="3" t="s">
        <v>404</v>
      </c>
      <c r="B43" s="3" t="s">
        <v>35</v>
      </c>
      <c r="C43" s="3" t="s">
        <v>157</v>
      </c>
      <c r="D43" s="3">
        <v>4.0</v>
      </c>
      <c r="E43" s="3">
        <v>1.0</v>
      </c>
      <c r="F43" s="3" t="s">
        <v>516</v>
      </c>
      <c r="G43" s="3" t="s">
        <v>517</v>
      </c>
      <c r="H43" s="3">
        <v>2.4</v>
      </c>
    </row>
    <row r="44">
      <c r="A44" s="3" t="s">
        <v>404</v>
      </c>
      <c r="B44" s="3" t="s">
        <v>35</v>
      </c>
      <c r="C44" s="3" t="s">
        <v>157</v>
      </c>
      <c r="D44" s="3">
        <v>2.0</v>
      </c>
      <c r="E44" s="3">
        <v>1.0</v>
      </c>
      <c r="F44" s="3" t="s">
        <v>518</v>
      </c>
      <c r="G44" s="3" t="s">
        <v>519</v>
      </c>
      <c r="H44" s="3">
        <v>2.7</v>
      </c>
    </row>
    <row r="45">
      <c r="A45" s="3" t="s">
        <v>404</v>
      </c>
      <c r="B45" s="3" t="s">
        <v>35</v>
      </c>
      <c r="C45" s="3" t="s">
        <v>147</v>
      </c>
      <c r="D45" s="3">
        <v>2.0</v>
      </c>
      <c r="E45" s="3">
        <v>1.0</v>
      </c>
      <c r="F45" s="3" t="s">
        <v>520</v>
      </c>
      <c r="G45" s="3" t="s">
        <v>521</v>
      </c>
      <c r="H45" s="3">
        <v>1.6</v>
      </c>
    </row>
    <row r="46">
      <c r="A46" s="3" t="s">
        <v>404</v>
      </c>
      <c r="B46" s="3" t="s">
        <v>35</v>
      </c>
      <c r="C46" s="3" t="s">
        <v>157</v>
      </c>
      <c r="D46" s="3">
        <v>2.0</v>
      </c>
      <c r="E46" s="3">
        <v>1.0</v>
      </c>
      <c r="F46" s="3" t="s">
        <v>522</v>
      </c>
      <c r="G46" s="3" t="s">
        <v>523</v>
      </c>
      <c r="H46" s="3">
        <v>2.7</v>
      </c>
    </row>
    <row r="47">
      <c r="A47" s="3" t="s">
        <v>404</v>
      </c>
      <c r="B47" s="3" t="s">
        <v>35</v>
      </c>
      <c r="C47" s="3" t="s">
        <v>157</v>
      </c>
      <c r="D47" s="3">
        <v>4.0</v>
      </c>
      <c r="E47" s="3">
        <v>1.0</v>
      </c>
      <c r="F47" s="3" t="s">
        <v>524</v>
      </c>
      <c r="G47" s="3" t="s">
        <v>525</v>
      </c>
      <c r="H47" s="3" t="s">
        <v>236</v>
      </c>
      <c r="I47" s="3" t="s">
        <v>526</v>
      </c>
    </row>
    <row r="48">
      <c r="A48" s="3" t="s">
        <v>404</v>
      </c>
      <c r="B48" s="3" t="s">
        <v>35</v>
      </c>
      <c r="C48" s="3" t="s">
        <v>157</v>
      </c>
      <c r="D48" s="3">
        <v>2.0</v>
      </c>
      <c r="E48" s="3">
        <v>1.0</v>
      </c>
      <c r="F48" s="3" t="s">
        <v>527</v>
      </c>
      <c r="G48" s="3" t="s">
        <v>528</v>
      </c>
      <c r="H48" s="3" t="s">
        <v>337</v>
      </c>
    </row>
    <row r="49">
      <c r="A49" s="3" t="s">
        <v>404</v>
      </c>
      <c r="B49" s="3" t="s">
        <v>35</v>
      </c>
      <c r="C49" s="3" t="s">
        <v>157</v>
      </c>
      <c r="D49" s="3">
        <v>2.0</v>
      </c>
      <c r="E49" s="3">
        <v>1.0</v>
      </c>
      <c r="F49" s="3" t="s">
        <v>529</v>
      </c>
      <c r="G49" s="3" t="s">
        <v>530</v>
      </c>
      <c r="H49" s="3" t="s">
        <v>531</v>
      </c>
    </row>
    <row r="50">
      <c r="A50" s="3" t="s">
        <v>404</v>
      </c>
      <c r="B50" s="3" t="s">
        <v>35</v>
      </c>
      <c r="C50" s="3" t="s">
        <v>157</v>
      </c>
      <c r="D50" s="3">
        <v>4.0</v>
      </c>
      <c r="E50" s="3">
        <v>1.0</v>
      </c>
      <c r="F50" s="3" t="s">
        <v>532</v>
      </c>
      <c r="G50" s="3" t="s">
        <v>533</v>
      </c>
      <c r="H50" s="3">
        <v>2.7</v>
      </c>
    </row>
    <row r="51">
      <c r="A51" s="3" t="s">
        <v>404</v>
      </c>
      <c r="B51" s="3" t="s">
        <v>35</v>
      </c>
      <c r="C51" s="3" t="s">
        <v>157</v>
      </c>
      <c r="D51" s="3">
        <v>2.0</v>
      </c>
      <c r="E51" s="3">
        <v>1.0</v>
      </c>
      <c r="F51" s="3" t="s">
        <v>534</v>
      </c>
      <c r="G51" s="3" t="s">
        <v>535</v>
      </c>
      <c r="H51" s="3">
        <v>2.7</v>
      </c>
    </row>
    <row r="52">
      <c r="A52" s="3" t="s">
        <v>404</v>
      </c>
      <c r="B52" s="3" t="s">
        <v>35</v>
      </c>
      <c r="C52" s="3" t="s">
        <v>157</v>
      </c>
      <c r="D52" s="3">
        <v>2.0</v>
      </c>
      <c r="E52" s="3">
        <v>1.0</v>
      </c>
      <c r="F52" s="3" t="s">
        <v>536</v>
      </c>
      <c r="G52" s="3" t="s">
        <v>537</v>
      </c>
      <c r="H52" s="3">
        <v>2.7</v>
      </c>
    </row>
    <row r="53">
      <c r="A53" s="3" t="s">
        <v>404</v>
      </c>
      <c r="B53" s="3" t="s">
        <v>35</v>
      </c>
      <c r="C53" s="3" t="s">
        <v>147</v>
      </c>
      <c r="D53" s="3">
        <v>2.0</v>
      </c>
      <c r="E53" s="3">
        <v>1.0</v>
      </c>
      <c r="F53" s="3" t="s">
        <v>538</v>
      </c>
      <c r="G53" s="3" t="s">
        <v>539</v>
      </c>
      <c r="H53" s="3">
        <v>1.6</v>
      </c>
    </row>
    <row r="54">
      <c r="A54" s="3" t="s">
        <v>404</v>
      </c>
      <c r="B54" s="3" t="s">
        <v>35</v>
      </c>
      <c r="C54" s="3" t="s">
        <v>472</v>
      </c>
      <c r="D54" s="3">
        <v>0.0</v>
      </c>
      <c r="E54" s="3">
        <v>1.0</v>
      </c>
      <c r="F54" s="3" t="s">
        <v>540</v>
      </c>
      <c r="G54" s="3" t="s">
        <v>439</v>
      </c>
      <c r="H54" s="3" t="s">
        <v>541</v>
      </c>
    </row>
    <row r="55">
      <c r="A55" s="3" t="s">
        <v>404</v>
      </c>
      <c r="B55" s="3" t="s">
        <v>35</v>
      </c>
      <c r="C55" s="3" t="s">
        <v>147</v>
      </c>
      <c r="D55" s="3">
        <v>2.0</v>
      </c>
      <c r="E55" s="3">
        <v>1.0</v>
      </c>
      <c r="F55" s="3" t="s">
        <v>542</v>
      </c>
      <c r="G55" s="3" t="s">
        <v>543</v>
      </c>
      <c r="H55" s="3" t="s">
        <v>220</v>
      </c>
    </row>
    <row r="56">
      <c r="A56" s="3" t="s">
        <v>404</v>
      </c>
      <c r="B56" s="3" t="s">
        <v>35</v>
      </c>
      <c r="C56" s="3" t="s">
        <v>157</v>
      </c>
      <c r="D56" s="3">
        <v>4.0</v>
      </c>
      <c r="E56" s="3">
        <v>1.0</v>
      </c>
      <c r="F56" s="3" t="s">
        <v>544</v>
      </c>
      <c r="G56" s="3" t="s">
        <v>545</v>
      </c>
      <c r="H56" s="3" t="s">
        <v>546</v>
      </c>
    </row>
    <row r="57">
      <c r="A57" s="3" t="s">
        <v>404</v>
      </c>
      <c r="B57" s="3" t="s">
        <v>35</v>
      </c>
      <c r="C57" s="3" t="s">
        <v>150</v>
      </c>
      <c r="D57" s="3">
        <v>2.0</v>
      </c>
      <c r="E57" s="3">
        <v>1.0</v>
      </c>
      <c r="F57" s="3" t="s">
        <v>547</v>
      </c>
      <c r="G57" s="3" t="s">
        <v>439</v>
      </c>
      <c r="H57" s="3" t="s">
        <v>548</v>
      </c>
      <c r="I57" s="3" t="s">
        <v>549</v>
      </c>
    </row>
    <row r="58">
      <c r="A58" s="3" t="s">
        <v>404</v>
      </c>
      <c r="B58" s="3" t="s">
        <v>35</v>
      </c>
      <c r="C58" s="3" t="s">
        <v>550</v>
      </c>
      <c r="D58" s="3">
        <v>4.0</v>
      </c>
      <c r="E58" s="3">
        <v>1.0</v>
      </c>
      <c r="F58" s="3" t="s">
        <v>551</v>
      </c>
      <c r="G58" s="3" t="s">
        <v>552</v>
      </c>
      <c r="H58" s="3" t="s">
        <v>553</v>
      </c>
    </row>
    <row r="59">
      <c r="A59" s="3" t="s">
        <v>404</v>
      </c>
      <c r="B59" s="3" t="s">
        <v>35</v>
      </c>
      <c r="C59" s="3" t="s">
        <v>157</v>
      </c>
      <c r="D59" s="3">
        <v>1.0</v>
      </c>
      <c r="E59" s="3">
        <v>1.0</v>
      </c>
      <c r="F59" s="3" t="s">
        <v>554</v>
      </c>
      <c r="G59" s="3" t="s">
        <v>555</v>
      </c>
      <c r="H59" s="3">
        <v>2.7</v>
      </c>
      <c r="I59" s="3" t="s">
        <v>234</v>
      </c>
    </row>
    <row r="60">
      <c r="A60" s="3" t="s">
        <v>404</v>
      </c>
      <c r="B60" s="3" t="s">
        <v>35</v>
      </c>
      <c r="C60" s="3" t="s">
        <v>157</v>
      </c>
      <c r="D60" s="3">
        <v>4.0</v>
      </c>
      <c r="E60" s="3">
        <v>1.0</v>
      </c>
      <c r="F60" s="3" t="s">
        <v>556</v>
      </c>
      <c r="G60" s="3" t="s">
        <v>557</v>
      </c>
      <c r="H60" s="3" t="s">
        <v>558</v>
      </c>
    </row>
    <row r="61">
      <c r="A61" s="3" t="s">
        <v>404</v>
      </c>
      <c r="B61" s="3" t="s">
        <v>35</v>
      </c>
      <c r="C61" s="3" t="s">
        <v>147</v>
      </c>
      <c r="D61" s="3">
        <v>0.0</v>
      </c>
      <c r="E61" s="3">
        <v>14.0</v>
      </c>
      <c r="I61" s="3" t="s">
        <v>559</v>
      </c>
    </row>
    <row r="62">
      <c r="A62" s="3" t="s">
        <v>404</v>
      </c>
      <c r="B62" s="3" t="s">
        <v>35</v>
      </c>
      <c r="C62" s="3" t="s">
        <v>157</v>
      </c>
      <c r="D62" s="3">
        <v>2.0</v>
      </c>
      <c r="E62" s="3">
        <v>1.0</v>
      </c>
      <c r="F62" s="3" t="s">
        <v>560</v>
      </c>
      <c r="G62" s="3" t="s">
        <v>561</v>
      </c>
      <c r="H62" s="3">
        <v>2.7</v>
      </c>
    </row>
    <row r="63">
      <c r="A63" s="3" t="s">
        <v>404</v>
      </c>
      <c r="B63" s="3" t="s">
        <v>35</v>
      </c>
      <c r="C63" s="3" t="s">
        <v>147</v>
      </c>
      <c r="D63" s="3">
        <v>2.0</v>
      </c>
      <c r="E63" s="3">
        <v>1.0</v>
      </c>
      <c r="F63" s="3" t="s">
        <v>562</v>
      </c>
      <c r="G63" s="3" t="s">
        <v>563</v>
      </c>
      <c r="H63" s="3" t="s">
        <v>564</v>
      </c>
      <c r="I63" s="3" t="s">
        <v>565</v>
      </c>
    </row>
    <row r="64">
      <c r="A64" s="3" t="s">
        <v>404</v>
      </c>
      <c r="B64" s="3" t="s">
        <v>35</v>
      </c>
      <c r="C64" s="3" t="s">
        <v>157</v>
      </c>
      <c r="D64" s="3">
        <v>2.0</v>
      </c>
      <c r="E64" s="3">
        <v>1.0</v>
      </c>
      <c r="F64" s="3" t="s">
        <v>566</v>
      </c>
      <c r="G64" s="3" t="s">
        <v>563</v>
      </c>
      <c r="H64" s="3" t="s">
        <v>337</v>
      </c>
    </row>
    <row r="65">
      <c r="A65" s="3" t="s">
        <v>404</v>
      </c>
      <c r="B65" s="3" t="s">
        <v>35</v>
      </c>
      <c r="C65" s="3" t="s">
        <v>147</v>
      </c>
      <c r="D65" s="3">
        <v>4.0</v>
      </c>
      <c r="E65" s="3">
        <v>1.0</v>
      </c>
      <c r="F65" s="3" t="s">
        <v>567</v>
      </c>
      <c r="G65" s="3" t="s">
        <v>568</v>
      </c>
      <c r="H65" s="3" t="s">
        <v>569</v>
      </c>
    </row>
    <row r="66">
      <c r="A66" s="3" t="s">
        <v>404</v>
      </c>
      <c r="B66" s="3" t="s">
        <v>35</v>
      </c>
      <c r="D66" s="3">
        <v>0.0</v>
      </c>
      <c r="E66" s="3">
        <v>9.0</v>
      </c>
      <c r="I66" s="3" t="s">
        <v>570</v>
      </c>
    </row>
    <row r="67">
      <c r="A67" s="3" t="s">
        <v>404</v>
      </c>
      <c r="B67" s="3" t="s">
        <v>35</v>
      </c>
      <c r="C67" s="3" t="s">
        <v>147</v>
      </c>
      <c r="D67" s="3">
        <v>1.0</v>
      </c>
      <c r="E67" s="3">
        <v>1.0</v>
      </c>
      <c r="F67" s="3" t="s">
        <v>571</v>
      </c>
      <c r="G67" s="3" t="s">
        <v>563</v>
      </c>
      <c r="H67" s="3" t="s">
        <v>572</v>
      </c>
    </row>
    <row r="68">
      <c r="A68" s="3" t="s">
        <v>404</v>
      </c>
      <c r="B68" s="3" t="s">
        <v>35</v>
      </c>
      <c r="C68" s="67" t="s">
        <v>282</v>
      </c>
      <c r="D68" s="3">
        <v>0.0</v>
      </c>
      <c r="E68" s="3">
        <v>3.0</v>
      </c>
      <c r="H68" s="3" t="s">
        <v>573</v>
      </c>
    </row>
    <row r="69">
      <c r="A69" s="3" t="s">
        <v>404</v>
      </c>
      <c r="B69" s="3" t="s">
        <v>35</v>
      </c>
      <c r="C69" s="3" t="s">
        <v>574</v>
      </c>
      <c r="D69" s="3">
        <v>2.0</v>
      </c>
      <c r="E69" s="3">
        <v>1.0</v>
      </c>
      <c r="F69" s="3" t="s">
        <v>575</v>
      </c>
      <c r="G69" s="3" t="s">
        <v>563</v>
      </c>
      <c r="H69" s="3" t="s">
        <v>576</v>
      </c>
    </row>
    <row r="70">
      <c r="A70" s="3" t="s">
        <v>404</v>
      </c>
      <c r="B70" s="3" t="s">
        <v>35</v>
      </c>
      <c r="C70" s="3" t="s">
        <v>577</v>
      </c>
      <c r="D70" s="3">
        <v>1.0</v>
      </c>
      <c r="E70" s="3">
        <v>1.0</v>
      </c>
      <c r="F70" s="3" t="s">
        <v>578</v>
      </c>
      <c r="G70" s="3" t="s">
        <v>579</v>
      </c>
    </row>
    <row r="71">
      <c r="A71" s="3" t="s">
        <v>404</v>
      </c>
      <c r="B71" s="3" t="s">
        <v>35</v>
      </c>
      <c r="C71" s="3" t="s">
        <v>147</v>
      </c>
      <c r="D71" s="3">
        <v>0.0</v>
      </c>
      <c r="E71" s="3">
        <v>1.0</v>
      </c>
      <c r="G71" s="3" t="s">
        <v>580</v>
      </c>
    </row>
    <row r="72">
      <c r="A72" s="3" t="s">
        <v>404</v>
      </c>
      <c r="B72" s="3" t="s">
        <v>35</v>
      </c>
      <c r="C72" s="3" t="s">
        <v>157</v>
      </c>
      <c r="D72" s="3">
        <v>2.0</v>
      </c>
      <c r="E72" s="3">
        <v>1.0</v>
      </c>
      <c r="F72" s="3" t="s">
        <v>581</v>
      </c>
      <c r="H72" s="3">
        <v>2.7</v>
      </c>
    </row>
    <row r="73">
      <c r="A73" s="3" t="s">
        <v>404</v>
      </c>
      <c r="B73" s="3" t="s">
        <v>35</v>
      </c>
      <c r="C73" s="3" t="s">
        <v>150</v>
      </c>
      <c r="D73" s="3">
        <v>0.0</v>
      </c>
      <c r="E73" s="3">
        <v>5.0</v>
      </c>
      <c r="H73" s="3" t="s">
        <v>582</v>
      </c>
    </row>
    <row r="74">
      <c r="A74" s="3" t="s">
        <v>404</v>
      </c>
      <c r="B74" s="3" t="s">
        <v>35</v>
      </c>
      <c r="C74" s="3" t="s">
        <v>157</v>
      </c>
      <c r="D74" s="3">
        <v>4.0</v>
      </c>
      <c r="E74" s="3">
        <v>1.0</v>
      </c>
      <c r="F74" s="3" t="s">
        <v>583</v>
      </c>
      <c r="G74" s="3" t="s">
        <v>584</v>
      </c>
      <c r="H74" s="3">
        <v>2.7</v>
      </c>
    </row>
    <row r="75">
      <c r="A75" s="3" t="s">
        <v>404</v>
      </c>
      <c r="B75" s="3" t="s">
        <v>35</v>
      </c>
      <c r="C75" s="3" t="s">
        <v>147</v>
      </c>
      <c r="D75" s="3">
        <v>4.0</v>
      </c>
      <c r="E75" s="3">
        <v>1.0</v>
      </c>
      <c r="F75" s="3" t="s">
        <v>585</v>
      </c>
      <c r="G75" s="3" t="s">
        <v>563</v>
      </c>
    </row>
    <row r="76">
      <c r="A76" s="3" t="s">
        <v>404</v>
      </c>
      <c r="B76" s="3" t="s">
        <v>35</v>
      </c>
      <c r="C76" s="3" t="s">
        <v>586</v>
      </c>
      <c r="D76" s="3">
        <v>4.0</v>
      </c>
      <c r="E76" s="3">
        <v>1.0</v>
      </c>
      <c r="F76" s="3" t="s">
        <v>587</v>
      </c>
      <c r="G76" s="3" t="s">
        <v>588</v>
      </c>
      <c r="I76" s="3" t="s">
        <v>589</v>
      </c>
    </row>
    <row r="77">
      <c r="A77" s="3" t="s">
        <v>404</v>
      </c>
      <c r="B77" s="3" t="s">
        <v>35</v>
      </c>
      <c r="C77" s="3" t="s">
        <v>147</v>
      </c>
      <c r="D77" s="3">
        <v>4.0</v>
      </c>
      <c r="E77" s="3">
        <v>1.0</v>
      </c>
      <c r="F77" s="3" t="s">
        <v>590</v>
      </c>
      <c r="G77" s="3" t="s">
        <v>591</v>
      </c>
      <c r="I77" s="3" t="s">
        <v>592</v>
      </c>
    </row>
    <row r="78">
      <c r="A78" s="3" t="s">
        <v>404</v>
      </c>
      <c r="B78" s="3" t="s">
        <v>593</v>
      </c>
      <c r="D78" s="3">
        <v>0.0</v>
      </c>
      <c r="E78" s="3">
        <v>1.0</v>
      </c>
      <c r="I78" s="3" t="s">
        <v>594</v>
      </c>
    </row>
    <row r="79">
      <c r="A79" s="65" t="s">
        <v>404</v>
      </c>
      <c r="B79" s="3" t="s">
        <v>35</v>
      </c>
      <c r="C79" s="3" t="s">
        <v>595</v>
      </c>
      <c r="D79" s="3">
        <v>1.0</v>
      </c>
      <c r="E79" s="3">
        <v>2.0</v>
      </c>
      <c r="F79" s="3" t="s">
        <v>596</v>
      </c>
      <c r="G79" s="3" t="s">
        <v>597</v>
      </c>
    </row>
    <row r="80">
      <c r="A80" s="3" t="s">
        <v>404</v>
      </c>
      <c r="B80" s="3" t="s">
        <v>598</v>
      </c>
      <c r="D80" s="3">
        <v>4.0</v>
      </c>
      <c r="E80" s="3">
        <v>1.0</v>
      </c>
      <c r="F80" s="3" t="s">
        <v>599</v>
      </c>
      <c r="G80" s="3" t="s">
        <v>600</v>
      </c>
      <c r="I80" s="3" t="s">
        <v>601</v>
      </c>
    </row>
    <row r="81">
      <c r="A81" s="3" t="s">
        <v>423</v>
      </c>
      <c r="B81" s="3" t="s">
        <v>598</v>
      </c>
      <c r="D81" s="3"/>
      <c r="E81" s="3">
        <v>6.0</v>
      </c>
    </row>
    <row r="82">
      <c r="A82" s="3" t="s">
        <v>406</v>
      </c>
      <c r="B82" s="3" t="s">
        <v>598</v>
      </c>
      <c r="D82" s="3"/>
      <c r="E82" s="3">
        <v>17.0</v>
      </c>
    </row>
    <row r="83">
      <c r="A83" s="3" t="s">
        <v>602</v>
      </c>
      <c r="B83" s="3" t="s">
        <v>598</v>
      </c>
      <c r="D83" s="3"/>
      <c r="E83" s="3">
        <v>80.0</v>
      </c>
      <c r="I83" s="3" t="s">
        <v>603</v>
      </c>
    </row>
    <row r="84">
      <c r="D84" s="3" t="s">
        <v>604</v>
      </c>
      <c r="E84" s="23">
        <f>SUM(E2:E83)</f>
        <v>241</v>
      </c>
    </row>
    <row r="85">
      <c r="D85" s="3" t="s">
        <v>605</v>
      </c>
    </row>
    <row r="86">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8">
      <c r="C88" s="3"/>
      <c r="D88" s="3"/>
      <c r="E88" s="3"/>
    </row>
    <row r="89">
      <c r="C89" s="3"/>
      <c r="D89" s="3"/>
      <c r="E89" s="3"/>
    </row>
    <row r="90">
      <c r="C90" s="3"/>
      <c r="D90" s="3"/>
      <c r="E90" s="3"/>
    </row>
    <row r="91">
      <c r="C91" s="3"/>
      <c r="D91" s="3"/>
      <c r="E91" s="3"/>
    </row>
    <row r="92">
      <c r="C92" s="3"/>
      <c r="D92" s="3"/>
      <c r="E92" s="3"/>
    </row>
    <row r="94">
      <c r="C94" s="34"/>
      <c r="D94" s="35" t="s">
        <v>134</v>
      </c>
      <c r="E94" s="36"/>
      <c r="G94" s="23">
        <f>SUM(E11:E80,E2:E3)</f>
        <v>130</v>
      </c>
    </row>
    <row r="95">
      <c r="C95" s="34"/>
      <c r="D95" s="37" t="s">
        <v>135</v>
      </c>
      <c r="E95" s="37" t="s">
        <v>136</v>
      </c>
    </row>
    <row r="96">
      <c r="C96" s="45" t="s">
        <v>378</v>
      </c>
      <c r="D96" s="37">
        <v>1.0</v>
      </c>
      <c r="E96" s="34">
        <f>SUM(E14,E18,E21,E27,E29,E38,E42,E59,E67,E70,E79)</f>
        <v>12</v>
      </c>
    </row>
    <row r="97">
      <c r="C97" s="9"/>
      <c r="D97" s="37">
        <v>2.0</v>
      </c>
      <c r="E97" s="34">
        <f>SUM(E12,E17,E20,E25,E30:E33,E35,E39:E40,E44:E46,E48,E49,E51,E52,E53,E55,E57,E62,E63,E64,E69,E72)</f>
        <v>26</v>
      </c>
    </row>
    <row r="98">
      <c r="C98" s="9"/>
      <c r="D98" s="37">
        <v>3.0</v>
      </c>
      <c r="E98" s="34">
        <f>SUM(E15,E19,E22)</f>
        <v>3</v>
      </c>
    </row>
    <row r="99">
      <c r="C99" s="9"/>
      <c r="D99" s="37">
        <v>4.0</v>
      </c>
      <c r="E99" s="34">
        <f>SUM(E80,E77,E76,E75,E74,E65,E60,E58,E56,E50,E47,E43,E41,E36,E37,E34,E24,E16,E11)</f>
        <v>19</v>
      </c>
    </row>
    <row r="100">
      <c r="C100" s="9"/>
      <c r="D100" s="37">
        <v>0.0</v>
      </c>
      <c r="E100" s="34">
        <f>SUM(E23,E26,E28,E54,E61,E66,E68,E73,E71,E78)</f>
        <v>42</v>
      </c>
    </row>
    <row r="101">
      <c r="C101" s="9"/>
      <c r="D101" s="37">
        <v>7.0</v>
      </c>
      <c r="E101" s="34" t="str">
        <f t="shared" ref="E101:E102" si="1">E91</f>
        <v/>
      </c>
    </row>
    <row r="102">
      <c r="C102" s="10"/>
      <c r="D102" s="37">
        <v>10.0</v>
      </c>
      <c r="E102" s="34" t="str">
        <f t="shared" si="1"/>
        <v/>
      </c>
    </row>
    <row r="103">
      <c r="D103" s="3"/>
    </row>
    <row r="104">
      <c r="D104" s="3"/>
    </row>
    <row r="105">
      <c r="D105" s="3"/>
    </row>
    <row r="106">
      <c r="D106" s="3"/>
    </row>
    <row r="107">
      <c r="D107" s="3"/>
    </row>
  </sheetData>
  <mergeCells count="3">
    <mergeCell ref="L21:N24"/>
    <mergeCell ref="D94:E94"/>
    <mergeCell ref="C96:C102"/>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5" max="5" width="20.5"/>
    <col customWidth="1" min="6" max="6" width="54.75"/>
  </cols>
  <sheetData>
    <row r="1">
      <c r="A1" s="52" t="s">
        <v>22</v>
      </c>
      <c r="B1" s="52" t="s">
        <v>24</v>
      </c>
      <c r="C1" s="52" t="s">
        <v>27</v>
      </c>
      <c r="D1" s="52" t="s">
        <v>135</v>
      </c>
      <c r="E1" s="52" t="s">
        <v>28</v>
      </c>
      <c r="F1" s="52" t="s">
        <v>30</v>
      </c>
      <c r="G1" s="52" t="s">
        <v>31</v>
      </c>
      <c r="H1" s="52" t="s">
        <v>32</v>
      </c>
      <c r="I1" s="52" t="s">
        <v>33</v>
      </c>
      <c r="J1" s="52"/>
      <c r="K1" s="52"/>
      <c r="L1" s="52"/>
      <c r="M1" s="53"/>
      <c r="N1" s="53"/>
      <c r="O1" s="53"/>
      <c r="P1" s="53"/>
      <c r="Q1" s="53"/>
      <c r="R1" s="53"/>
      <c r="S1" s="53"/>
      <c r="T1" s="53"/>
      <c r="U1" s="53"/>
      <c r="V1" s="53"/>
      <c r="W1" s="53"/>
      <c r="X1" s="53"/>
      <c r="Y1" s="53"/>
      <c r="Z1" s="53"/>
      <c r="AA1" s="53"/>
      <c r="AB1" s="53"/>
    </row>
    <row r="2">
      <c r="A2" s="19" t="s">
        <v>34</v>
      </c>
      <c r="B2" s="19" t="s">
        <v>93</v>
      </c>
      <c r="C2" s="21"/>
      <c r="D2" s="19">
        <v>0.0</v>
      </c>
      <c r="E2" s="19">
        <v>20.0</v>
      </c>
      <c r="F2" s="21"/>
      <c r="G2" s="21"/>
      <c r="H2" s="21"/>
      <c r="I2" s="21"/>
      <c r="J2" s="21"/>
      <c r="K2" s="21"/>
      <c r="L2" s="21"/>
      <c r="M2" s="21"/>
      <c r="N2" s="21"/>
      <c r="O2" s="21"/>
      <c r="P2" s="21"/>
      <c r="Q2" s="21"/>
      <c r="R2" s="21"/>
      <c r="S2" s="21"/>
      <c r="T2" s="21"/>
      <c r="U2" s="21"/>
      <c r="V2" s="21"/>
      <c r="W2" s="21"/>
      <c r="X2" s="21"/>
      <c r="Y2" s="21"/>
      <c r="Z2" s="21"/>
      <c r="AA2" s="21"/>
      <c r="AB2" s="21"/>
    </row>
    <row r="3">
      <c r="A3" s="19" t="s">
        <v>606</v>
      </c>
      <c r="B3" s="19" t="s">
        <v>35</v>
      </c>
      <c r="C3" s="19" t="s">
        <v>607</v>
      </c>
      <c r="D3" s="19">
        <v>0.0</v>
      </c>
      <c r="E3" s="19">
        <v>1.0</v>
      </c>
      <c r="F3" s="21"/>
      <c r="G3" s="21"/>
      <c r="H3" s="21"/>
      <c r="I3" s="21"/>
      <c r="J3" s="21"/>
      <c r="K3" s="21"/>
      <c r="L3" s="21"/>
      <c r="M3" s="21"/>
      <c r="N3" s="21"/>
      <c r="O3" s="21"/>
      <c r="P3" s="21"/>
      <c r="Q3" s="21"/>
      <c r="R3" s="21"/>
      <c r="S3" s="21"/>
      <c r="T3" s="21"/>
      <c r="U3" s="21"/>
      <c r="V3" s="21"/>
      <c r="W3" s="21"/>
      <c r="X3" s="21"/>
      <c r="Y3" s="21"/>
      <c r="Z3" s="21"/>
      <c r="AA3" s="21"/>
      <c r="AB3" s="21"/>
    </row>
    <row r="4">
      <c r="A4" s="19" t="s">
        <v>34</v>
      </c>
      <c r="B4" s="19" t="s">
        <v>608</v>
      </c>
      <c r="C4" s="21"/>
      <c r="D4" s="19">
        <v>0.0</v>
      </c>
      <c r="E4" s="19">
        <v>6.0</v>
      </c>
      <c r="F4" s="21"/>
      <c r="G4" s="21"/>
      <c r="H4" s="21"/>
      <c r="I4" s="21"/>
      <c r="J4" s="21"/>
      <c r="K4" s="21"/>
      <c r="L4" s="21"/>
      <c r="M4" s="21"/>
      <c r="N4" s="21"/>
      <c r="O4" s="21"/>
      <c r="P4" s="21"/>
      <c r="Q4" s="21"/>
      <c r="R4" s="21"/>
      <c r="S4" s="21"/>
      <c r="T4" s="21"/>
      <c r="U4" s="21"/>
      <c r="V4" s="21"/>
      <c r="W4" s="21"/>
      <c r="X4" s="21"/>
      <c r="Y4" s="21"/>
      <c r="Z4" s="21"/>
      <c r="AA4" s="21"/>
      <c r="AB4" s="21"/>
    </row>
    <row r="5">
      <c r="A5" s="19" t="s">
        <v>34</v>
      </c>
      <c r="B5" s="19" t="s">
        <v>609</v>
      </c>
      <c r="C5" s="21"/>
      <c r="D5" s="19">
        <v>0.0</v>
      </c>
      <c r="E5" s="19">
        <v>2.0</v>
      </c>
      <c r="F5" s="21"/>
      <c r="G5" s="21"/>
      <c r="H5" s="21"/>
      <c r="I5" s="21"/>
      <c r="J5" s="21"/>
      <c r="K5" s="21"/>
      <c r="L5" s="21"/>
      <c r="M5" s="21"/>
      <c r="N5" s="21"/>
      <c r="O5" s="21"/>
      <c r="P5" s="21"/>
      <c r="Q5" s="21"/>
      <c r="R5" s="21"/>
      <c r="S5" s="21"/>
      <c r="T5" s="21"/>
      <c r="U5" s="21"/>
      <c r="V5" s="21"/>
      <c r="W5" s="21"/>
      <c r="X5" s="21"/>
      <c r="Y5" s="21"/>
      <c r="Z5" s="21"/>
      <c r="AA5" s="21"/>
      <c r="AB5" s="21"/>
    </row>
    <row r="6">
      <c r="A6" s="19" t="s">
        <v>610</v>
      </c>
      <c r="B6" s="21"/>
      <c r="C6" s="21"/>
      <c r="D6" s="19">
        <v>0.0</v>
      </c>
      <c r="E6" s="19">
        <v>0.0</v>
      </c>
      <c r="F6" s="21"/>
      <c r="G6" s="21"/>
      <c r="H6" s="21"/>
      <c r="I6" s="21"/>
      <c r="J6" s="21"/>
      <c r="K6" s="21"/>
      <c r="L6" s="21"/>
      <c r="M6" s="21"/>
      <c r="N6" s="21"/>
      <c r="O6" s="21"/>
      <c r="P6" s="21"/>
      <c r="Q6" s="21"/>
      <c r="R6" s="21"/>
      <c r="S6" s="21"/>
      <c r="T6" s="21"/>
      <c r="U6" s="21"/>
      <c r="V6" s="21"/>
      <c r="W6" s="21"/>
      <c r="X6" s="21"/>
      <c r="Y6" s="21"/>
      <c r="Z6" s="21"/>
      <c r="AA6" s="21"/>
      <c r="AB6" s="21"/>
    </row>
    <row r="7">
      <c r="A7" s="19" t="s">
        <v>606</v>
      </c>
      <c r="B7" s="19" t="s">
        <v>35</v>
      </c>
      <c r="C7" s="19" t="s">
        <v>147</v>
      </c>
      <c r="D7" s="19">
        <v>0.0</v>
      </c>
      <c r="E7" s="19">
        <v>1.0</v>
      </c>
      <c r="F7" s="21"/>
      <c r="G7" s="21"/>
      <c r="H7" s="19">
        <v>1.4</v>
      </c>
      <c r="I7" s="19" t="s">
        <v>611</v>
      </c>
      <c r="J7" s="21"/>
      <c r="K7" s="21"/>
      <c r="L7" s="21"/>
      <c r="M7" s="21"/>
      <c r="N7" s="21"/>
      <c r="O7" s="21"/>
      <c r="P7" s="21"/>
      <c r="Q7" s="21"/>
      <c r="R7" s="21"/>
      <c r="S7" s="21"/>
      <c r="T7" s="21"/>
      <c r="U7" s="21"/>
      <c r="V7" s="21"/>
      <c r="W7" s="21"/>
      <c r="X7" s="21"/>
      <c r="Y7" s="21"/>
      <c r="Z7" s="21"/>
      <c r="AA7" s="21"/>
      <c r="AB7" s="21"/>
    </row>
    <row r="8">
      <c r="A8" s="19" t="s">
        <v>140</v>
      </c>
      <c r="B8" s="19" t="s">
        <v>35</v>
      </c>
      <c r="C8" s="19" t="s">
        <v>612</v>
      </c>
      <c r="D8" s="19">
        <v>0.0</v>
      </c>
      <c r="E8" s="19">
        <v>1.0</v>
      </c>
      <c r="F8" s="21"/>
      <c r="G8" s="21"/>
      <c r="H8" s="21"/>
      <c r="I8" s="21"/>
      <c r="J8" s="21"/>
      <c r="K8" s="21"/>
      <c r="L8" s="21"/>
      <c r="M8" s="21"/>
      <c r="N8" s="21"/>
      <c r="O8" s="21"/>
      <c r="P8" s="21"/>
      <c r="Q8" s="21"/>
      <c r="R8" s="21"/>
      <c r="S8" s="21"/>
      <c r="T8" s="21"/>
      <c r="U8" s="21"/>
      <c r="V8" s="21"/>
      <c r="W8" s="21"/>
      <c r="X8" s="21"/>
      <c r="Y8" s="21"/>
      <c r="Z8" s="21"/>
      <c r="AA8" s="21"/>
      <c r="AB8" s="21"/>
    </row>
    <row r="9">
      <c r="A9" s="21"/>
      <c r="B9" s="19" t="s">
        <v>35</v>
      </c>
      <c r="C9" s="19" t="s">
        <v>613</v>
      </c>
      <c r="D9" s="19">
        <v>0.0</v>
      </c>
      <c r="E9" s="19">
        <v>1.0</v>
      </c>
      <c r="F9" s="21"/>
      <c r="G9" s="21"/>
      <c r="H9" s="19" t="s">
        <v>614</v>
      </c>
      <c r="I9" s="21"/>
      <c r="J9" s="21"/>
      <c r="K9" s="21"/>
      <c r="L9" s="21"/>
      <c r="M9" s="21"/>
      <c r="N9" s="21"/>
      <c r="O9" s="21"/>
      <c r="P9" s="21"/>
      <c r="Q9" s="21"/>
      <c r="R9" s="21"/>
      <c r="S9" s="21"/>
      <c r="T9" s="21"/>
      <c r="U9" s="21"/>
      <c r="V9" s="21"/>
      <c r="W9" s="21"/>
      <c r="X9" s="21"/>
      <c r="Y9" s="21"/>
      <c r="Z9" s="21"/>
      <c r="AA9" s="21"/>
      <c r="AB9" s="21"/>
    </row>
    <row r="10">
      <c r="A10" s="19" t="s">
        <v>34</v>
      </c>
      <c r="B10" s="19" t="s">
        <v>35</v>
      </c>
      <c r="C10" s="19" t="s">
        <v>615</v>
      </c>
      <c r="D10" s="19">
        <v>0.0</v>
      </c>
      <c r="E10" s="19">
        <v>2.0</v>
      </c>
      <c r="F10" s="21"/>
      <c r="G10" s="21"/>
      <c r="H10" s="21"/>
      <c r="I10" s="21"/>
      <c r="J10" s="21"/>
      <c r="K10" s="21"/>
      <c r="L10" s="21"/>
      <c r="M10" s="21"/>
      <c r="N10" s="21"/>
      <c r="O10" s="21"/>
      <c r="P10" s="21"/>
      <c r="Q10" s="21"/>
      <c r="R10" s="21"/>
      <c r="S10" s="21"/>
      <c r="T10" s="21"/>
      <c r="U10" s="21"/>
      <c r="V10" s="21"/>
      <c r="W10" s="21"/>
      <c r="X10" s="21"/>
      <c r="Y10" s="21"/>
      <c r="Z10" s="21"/>
      <c r="AA10" s="21"/>
      <c r="AB10" s="21"/>
    </row>
    <row r="11">
      <c r="A11" s="19" t="s">
        <v>34</v>
      </c>
      <c r="B11" s="19" t="s">
        <v>35</v>
      </c>
      <c r="C11" s="19" t="s">
        <v>616</v>
      </c>
      <c r="D11" s="19">
        <v>0.0</v>
      </c>
      <c r="E11" s="19">
        <v>17.0</v>
      </c>
      <c r="F11" s="21"/>
      <c r="G11" s="21"/>
      <c r="H11" s="21"/>
      <c r="I11" s="19" t="s">
        <v>617</v>
      </c>
      <c r="J11" s="21"/>
      <c r="K11" s="21"/>
      <c r="L11" s="21"/>
      <c r="M11" s="21"/>
      <c r="N11" s="21"/>
      <c r="O11" s="21"/>
      <c r="P11" s="21"/>
      <c r="Q11" s="21"/>
      <c r="R11" s="21"/>
      <c r="S11" s="21"/>
      <c r="T11" s="21"/>
      <c r="U11" s="21"/>
      <c r="V11" s="21"/>
      <c r="W11" s="21"/>
      <c r="X11" s="21"/>
      <c r="Y11" s="21"/>
      <c r="Z11" s="21"/>
      <c r="AA11" s="21"/>
      <c r="AB11" s="21"/>
    </row>
    <row r="12">
      <c r="A12" s="19" t="s">
        <v>34</v>
      </c>
      <c r="B12" s="19" t="s">
        <v>35</v>
      </c>
      <c r="C12" s="19" t="s">
        <v>618</v>
      </c>
      <c r="D12" s="19">
        <v>0.0</v>
      </c>
      <c r="E12" s="19">
        <v>7.0</v>
      </c>
      <c r="F12" s="21"/>
      <c r="G12" s="21"/>
      <c r="H12" s="21"/>
      <c r="I12" s="19" t="s">
        <v>619</v>
      </c>
      <c r="J12" s="21"/>
      <c r="K12" s="21"/>
      <c r="L12" s="21"/>
      <c r="M12" s="21"/>
      <c r="N12" s="21"/>
      <c r="O12" s="21"/>
      <c r="P12" s="21"/>
      <c r="Q12" s="21"/>
      <c r="R12" s="21"/>
      <c r="S12" s="21"/>
      <c r="T12" s="21"/>
      <c r="U12" s="21"/>
      <c r="V12" s="21"/>
      <c r="W12" s="21"/>
      <c r="X12" s="21"/>
      <c r="Y12" s="21"/>
      <c r="Z12" s="21"/>
      <c r="AA12" s="21"/>
      <c r="AB12" s="21"/>
    </row>
    <row r="13">
      <c r="A13" s="19" t="s">
        <v>34</v>
      </c>
      <c r="B13" s="19" t="s">
        <v>35</v>
      </c>
      <c r="C13" s="19" t="s">
        <v>472</v>
      </c>
      <c r="D13" s="19">
        <v>0.0</v>
      </c>
      <c r="E13" s="19">
        <v>3.0</v>
      </c>
      <c r="F13" s="21"/>
      <c r="G13" s="21"/>
      <c r="H13" s="21"/>
      <c r="I13" s="19" t="s">
        <v>620</v>
      </c>
      <c r="J13" s="21"/>
      <c r="K13" s="21"/>
      <c r="L13" s="21"/>
      <c r="M13" s="21"/>
      <c r="N13" s="21"/>
      <c r="O13" s="21"/>
      <c r="P13" s="21"/>
      <c r="Q13" s="21"/>
      <c r="R13" s="21"/>
      <c r="S13" s="21"/>
      <c r="T13" s="21"/>
      <c r="U13" s="21"/>
      <c r="V13" s="21"/>
      <c r="W13" s="21"/>
      <c r="X13" s="21"/>
      <c r="Y13" s="21"/>
      <c r="Z13" s="21"/>
      <c r="AA13" s="21"/>
      <c r="AB13" s="21"/>
    </row>
    <row r="14">
      <c r="A14" s="19" t="s">
        <v>34</v>
      </c>
      <c r="B14" s="19" t="s">
        <v>35</v>
      </c>
      <c r="C14" s="19" t="s">
        <v>157</v>
      </c>
      <c r="D14" s="19">
        <v>1.0</v>
      </c>
      <c r="E14" s="19">
        <v>3.0</v>
      </c>
      <c r="F14" s="19" t="s">
        <v>621</v>
      </c>
      <c r="G14" s="19" t="s">
        <v>622</v>
      </c>
      <c r="H14" s="19">
        <v>2.7</v>
      </c>
      <c r="I14" s="19" t="s">
        <v>623</v>
      </c>
      <c r="J14" s="21"/>
      <c r="K14" s="21"/>
      <c r="L14" s="21"/>
      <c r="M14" s="21"/>
      <c r="N14" s="21"/>
      <c r="O14" s="21"/>
      <c r="P14" s="21"/>
      <c r="Q14" s="21"/>
      <c r="R14" s="21"/>
      <c r="S14" s="21"/>
      <c r="T14" s="21"/>
      <c r="U14" s="21"/>
      <c r="V14" s="21"/>
      <c r="W14" s="21"/>
      <c r="X14" s="21"/>
      <c r="Y14" s="21"/>
      <c r="Z14" s="21"/>
      <c r="AA14" s="21"/>
      <c r="AB14" s="21"/>
    </row>
    <row r="15">
      <c r="A15" s="19" t="s">
        <v>34</v>
      </c>
      <c r="B15" s="19" t="s">
        <v>35</v>
      </c>
      <c r="C15" s="19" t="s">
        <v>157</v>
      </c>
      <c r="D15" s="19">
        <v>4.0</v>
      </c>
      <c r="E15" s="19">
        <v>1.0</v>
      </c>
      <c r="F15" s="20" t="s">
        <v>624</v>
      </c>
      <c r="G15" s="19" t="s">
        <v>625</v>
      </c>
      <c r="H15" s="19" t="s">
        <v>558</v>
      </c>
      <c r="I15" s="19" t="s">
        <v>626</v>
      </c>
      <c r="J15" s="21"/>
      <c r="K15" s="21"/>
      <c r="L15" s="21"/>
      <c r="M15" s="21"/>
      <c r="N15" s="21"/>
      <c r="O15" s="21"/>
      <c r="P15" s="21"/>
      <c r="Q15" s="21"/>
      <c r="R15" s="21"/>
      <c r="S15" s="21"/>
      <c r="T15" s="21"/>
      <c r="U15" s="21"/>
      <c r="V15" s="21"/>
      <c r="W15" s="21"/>
      <c r="X15" s="21"/>
      <c r="Y15" s="21"/>
      <c r="Z15" s="21"/>
      <c r="AA15" s="21"/>
      <c r="AB15" s="21"/>
    </row>
    <row r="16">
      <c r="A16" s="19" t="s">
        <v>34</v>
      </c>
      <c r="B16" s="19" t="s">
        <v>35</v>
      </c>
      <c r="C16" s="19" t="s">
        <v>157</v>
      </c>
      <c r="D16" s="19">
        <v>4.0</v>
      </c>
      <c r="E16" s="19">
        <v>1.0</v>
      </c>
      <c r="F16" s="20" t="s">
        <v>627</v>
      </c>
      <c r="G16" s="20" t="s">
        <v>628</v>
      </c>
      <c r="H16" s="19" t="s">
        <v>160</v>
      </c>
      <c r="I16" s="21"/>
      <c r="J16" s="21"/>
      <c r="K16" s="21"/>
      <c r="L16" s="21"/>
      <c r="M16" s="21"/>
      <c r="N16" s="21"/>
      <c r="O16" s="21"/>
      <c r="P16" s="21"/>
      <c r="Q16" s="21"/>
      <c r="R16" s="21"/>
      <c r="S16" s="21"/>
      <c r="T16" s="21"/>
      <c r="U16" s="21"/>
      <c r="V16" s="21"/>
      <c r="W16" s="21"/>
      <c r="X16" s="21"/>
      <c r="Y16" s="21"/>
      <c r="Z16" s="21"/>
      <c r="AA16" s="21"/>
      <c r="AB16" s="21"/>
    </row>
    <row r="17">
      <c r="A17" s="19" t="s">
        <v>34</v>
      </c>
      <c r="B17" s="19" t="s">
        <v>35</v>
      </c>
      <c r="C17" s="19" t="s">
        <v>157</v>
      </c>
      <c r="D17" s="19">
        <v>1.0</v>
      </c>
      <c r="E17" s="19">
        <v>1.0</v>
      </c>
      <c r="F17" s="20" t="s">
        <v>629</v>
      </c>
      <c r="G17" s="21"/>
      <c r="H17" s="19">
        <v>2.6</v>
      </c>
      <c r="I17" s="19" t="s">
        <v>630</v>
      </c>
      <c r="J17" s="21"/>
      <c r="K17" s="21"/>
      <c r="L17" s="21"/>
      <c r="M17" s="21"/>
      <c r="N17" s="21"/>
      <c r="O17" s="21"/>
      <c r="P17" s="21"/>
      <c r="Q17" s="21"/>
      <c r="R17" s="21"/>
      <c r="S17" s="21"/>
      <c r="T17" s="21"/>
      <c r="U17" s="21"/>
      <c r="V17" s="21"/>
      <c r="W17" s="21"/>
      <c r="X17" s="21"/>
      <c r="Y17" s="21"/>
      <c r="Z17" s="21"/>
      <c r="AA17" s="21"/>
      <c r="AB17" s="21"/>
    </row>
    <row r="18">
      <c r="A18" s="19" t="s">
        <v>34</v>
      </c>
      <c r="B18" s="19" t="s">
        <v>35</v>
      </c>
      <c r="C18" s="19" t="s">
        <v>157</v>
      </c>
      <c r="D18" s="19">
        <v>1.0</v>
      </c>
      <c r="E18" s="19">
        <v>1.0</v>
      </c>
      <c r="F18" s="20" t="s">
        <v>631</v>
      </c>
      <c r="G18" s="21"/>
      <c r="H18" s="19">
        <v>2.7</v>
      </c>
      <c r="I18" s="19" t="s">
        <v>630</v>
      </c>
      <c r="J18" s="21"/>
      <c r="K18" s="21"/>
      <c r="L18" s="21"/>
      <c r="M18" s="21"/>
      <c r="N18" s="21"/>
      <c r="O18" s="21"/>
      <c r="P18" s="21"/>
      <c r="Q18" s="21"/>
      <c r="R18" s="21"/>
      <c r="S18" s="21"/>
      <c r="T18" s="21"/>
      <c r="U18" s="21"/>
      <c r="V18" s="21"/>
      <c r="W18" s="21"/>
      <c r="X18" s="21"/>
      <c r="Y18" s="21"/>
      <c r="Z18" s="21"/>
      <c r="AA18" s="21"/>
      <c r="AB18" s="21"/>
    </row>
    <row r="19">
      <c r="A19" s="19" t="s">
        <v>34</v>
      </c>
      <c r="B19" s="19" t="s">
        <v>35</v>
      </c>
      <c r="C19" s="19" t="s">
        <v>157</v>
      </c>
      <c r="D19" s="19">
        <v>4.0</v>
      </c>
      <c r="E19" s="19">
        <v>1.0</v>
      </c>
      <c r="F19" s="19" t="s">
        <v>632</v>
      </c>
      <c r="G19" s="19" t="s">
        <v>633</v>
      </c>
      <c r="H19" s="19" t="s">
        <v>558</v>
      </c>
      <c r="I19" s="21"/>
      <c r="J19" s="21"/>
      <c r="K19" s="21"/>
      <c r="L19" s="21"/>
      <c r="M19" s="21"/>
      <c r="N19" s="21"/>
      <c r="O19" s="21"/>
      <c r="P19" s="21"/>
      <c r="Q19" s="21"/>
      <c r="R19" s="21"/>
      <c r="S19" s="21"/>
      <c r="T19" s="21"/>
      <c r="U19" s="21"/>
      <c r="V19" s="21"/>
      <c r="W19" s="21"/>
      <c r="X19" s="21"/>
      <c r="Y19" s="21"/>
      <c r="Z19" s="21"/>
      <c r="AA19" s="21"/>
      <c r="AB19" s="21"/>
    </row>
    <row r="20">
      <c r="A20" s="19" t="s">
        <v>34</v>
      </c>
      <c r="B20" s="19" t="s">
        <v>35</v>
      </c>
      <c r="C20" s="19" t="s">
        <v>157</v>
      </c>
      <c r="D20" s="19">
        <v>4.0</v>
      </c>
      <c r="E20" s="19">
        <v>1.0</v>
      </c>
      <c r="F20" s="19" t="s">
        <v>634</v>
      </c>
      <c r="G20" s="21"/>
      <c r="H20" s="19" t="s">
        <v>558</v>
      </c>
      <c r="I20" s="21"/>
      <c r="J20" s="21"/>
      <c r="K20" s="21"/>
      <c r="L20" s="21"/>
      <c r="M20" s="21"/>
      <c r="N20" s="21"/>
      <c r="O20" s="21"/>
      <c r="P20" s="21"/>
      <c r="Q20" s="21"/>
      <c r="R20" s="21"/>
      <c r="S20" s="21"/>
      <c r="T20" s="21"/>
      <c r="U20" s="21"/>
      <c r="V20" s="21"/>
      <c r="W20" s="21"/>
      <c r="X20" s="21"/>
      <c r="Y20" s="21"/>
      <c r="Z20" s="21"/>
      <c r="AA20" s="21"/>
      <c r="AB20" s="21"/>
    </row>
    <row r="21">
      <c r="A21" s="19" t="s">
        <v>34</v>
      </c>
      <c r="B21" s="19" t="s">
        <v>35</v>
      </c>
      <c r="C21" s="19" t="s">
        <v>147</v>
      </c>
      <c r="D21" s="19">
        <v>2.0</v>
      </c>
      <c r="E21" s="19">
        <v>1.0</v>
      </c>
      <c r="F21" s="20" t="s">
        <v>635</v>
      </c>
      <c r="G21" s="20" t="s">
        <v>636</v>
      </c>
      <c r="H21" s="19">
        <v>1.7</v>
      </c>
      <c r="I21" s="21"/>
      <c r="J21" s="21"/>
      <c r="K21" s="21"/>
      <c r="L21" s="21"/>
      <c r="M21" s="21"/>
      <c r="N21" s="21"/>
      <c r="O21" s="21"/>
      <c r="P21" s="21"/>
      <c r="Q21" s="21"/>
      <c r="R21" s="21"/>
      <c r="S21" s="21"/>
      <c r="T21" s="21"/>
      <c r="U21" s="21"/>
      <c r="V21" s="21"/>
      <c r="W21" s="21"/>
      <c r="X21" s="21"/>
      <c r="Y21" s="21"/>
      <c r="Z21" s="21"/>
      <c r="AA21" s="21"/>
      <c r="AB21" s="21"/>
    </row>
    <row r="22">
      <c r="A22" s="19" t="s">
        <v>34</v>
      </c>
      <c r="B22" s="19" t="s">
        <v>35</v>
      </c>
      <c r="C22" s="19" t="s">
        <v>147</v>
      </c>
      <c r="D22" s="19">
        <v>1.0</v>
      </c>
      <c r="E22" s="19">
        <v>2.0</v>
      </c>
      <c r="F22" s="20" t="s">
        <v>637</v>
      </c>
      <c r="G22" s="20" t="s">
        <v>638</v>
      </c>
      <c r="H22" s="19" t="s">
        <v>639</v>
      </c>
      <c r="I22" s="21"/>
      <c r="J22" s="21"/>
      <c r="K22" s="21"/>
      <c r="L22" s="21"/>
      <c r="M22" s="21"/>
      <c r="N22" s="21"/>
      <c r="O22" s="21"/>
      <c r="P22" s="21"/>
      <c r="Q22" s="21"/>
      <c r="R22" s="21"/>
      <c r="S22" s="21"/>
      <c r="T22" s="21"/>
      <c r="U22" s="21"/>
      <c r="V22" s="21"/>
      <c r="W22" s="21"/>
      <c r="X22" s="21"/>
      <c r="Y22" s="21"/>
      <c r="Z22" s="21"/>
      <c r="AA22" s="21"/>
      <c r="AB22" s="21"/>
    </row>
    <row r="23">
      <c r="A23" s="19" t="s">
        <v>34</v>
      </c>
      <c r="B23" s="19" t="s">
        <v>188</v>
      </c>
      <c r="C23" s="19" t="s">
        <v>147</v>
      </c>
      <c r="D23" s="19">
        <v>2.0</v>
      </c>
      <c r="E23" s="19">
        <v>1.0</v>
      </c>
      <c r="F23" s="20" t="s">
        <v>640</v>
      </c>
      <c r="G23" s="20" t="s">
        <v>641</v>
      </c>
      <c r="H23" s="19">
        <v>1.6</v>
      </c>
      <c r="I23" s="21"/>
      <c r="J23" s="21"/>
      <c r="K23" s="21"/>
      <c r="L23" s="21"/>
      <c r="M23" s="21"/>
      <c r="N23" s="21"/>
      <c r="O23" s="21"/>
      <c r="P23" s="21"/>
      <c r="Q23" s="21"/>
      <c r="R23" s="21"/>
      <c r="S23" s="21"/>
      <c r="T23" s="21"/>
      <c r="U23" s="21"/>
      <c r="V23" s="21"/>
      <c r="W23" s="21"/>
      <c r="X23" s="21"/>
      <c r="Y23" s="21"/>
      <c r="Z23" s="21"/>
      <c r="AA23" s="21"/>
      <c r="AB23" s="21"/>
    </row>
    <row r="24">
      <c r="A24" s="19" t="s">
        <v>34</v>
      </c>
      <c r="B24" s="19" t="s">
        <v>35</v>
      </c>
      <c r="C24" s="19" t="s">
        <v>147</v>
      </c>
      <c r="D24" s="19">
        <v>0.0</v>
      </c>
      <c r="E24" s="19">
        <v>2.0</v>
      </c>
      <c r="F24" s="21"/>
      <c r="G24" s="19" t="s">
        <v>642</v>
      </c>
      <c r="H24" s="19" t="s">
        <v>643</v>
      </c>
      <c r="I24" s="19" t="s">
        <v>644</v>
      </c>
      <c r="J24" s="21"/>
      <c r="K24" s="21"/>
      <c r="L24" s="21"/>
      <c r="M24" s="21"/>
      <c r="N24" s="21"/>
      <c r="O24" s="21"/>
      <c r="P24" s="21"/>
      <c r="Q24" s="21"/>
      <c r="R24" s="21"/>
      <c r="S24" s="21"/>
      <c r="T24" s="21"/>
      <c r="U24" s="21"/>
      <c r="V24" s="21"/>
      <c r="W24" s="21"/>
      <c r="X24" s="21"/>
      <c r="Y24" s="21"/>
      <c r="Z24" s="21"/>
      <c r="AA24" s="21"/>
      <c r="AB24" s="21"/>
    </row>
    <row r="25">
      <c r="A25" s="19" t="s">
        <v>34</v>
      </c>
      <c r="B25" s="19" t="s">
        <v>35</v>
      </c>
      <c r="C25" s="19" t="s">
        <v>147</v>
      </c>
      <c r="D25" s="19">
        <v>0.0</v>
      </c>
      <c r="E25" s="19">
        <v>2.0</v>
      </c>
      <c r="F25" s="21"/>
      <c r="G25" s="20" t="s">
        <v>645</v>
      </c>
      <c r="H25" s="19" t="s">
        <v>646</v>
      </c>
      <c r="I25" s="19" t="s">
        <v>647</v>
      </c>
      <c r="J25" s="21"/>
      <c r="K25" s="21"/>
      <c r="L25" s="21"/>
      <c r="M25" s="21"/>
      <c r="N25" s="21"/>
      <c r="O25" s="21"/>
      <c r="P25" s="21"/>
      <c r="Q25" s="21"/>
      <c r="R25" s="21"/>
      <c r="S25" s="21"/>
      <c r="T25" s="21"/>
      <c r="U25" s="21"/>
      <c r="V25" s="21"/>
      <c r="W25" s="21"/>
      <c r="X25" s="21"/>
      <c r="Y25" s="21"/>
      <c r="Z25" s="21"/>
      <c r="AA25" s="21"/>
      <c r="AB25" s="21"/>
    </row>
    <row r="26">
      <c r="A26" s="19" t="s">
        <v>34</v>
      </c>
      <c r="B26" s="19" t="s">
        <v>35</v>
      </c>
      <c r="C26" s="19" t="s">
        <v>147</v>
      </c>
      <c r="D26" s="19">
        <v>0.0</v>
      </c>
      <c r="E26" s="19">
        <v>1.0</v>
      </c>
      <c r="F26" s="21"/>
      <c r="G26" s="20" t="s">
        <v>648</v>
      </c>
      <c r="H26" s="19" t="s">
        <v>649</v>
      </c>
      <c r="I26" s="21"/>
      <c r="J26" s="21"/>
      <c r="K26" s="21"/>
      <c r="L26" s="21"/>
      <c r="M26" s="21"/>
      <c r="N26" s="21"/>
      <c r="O26" s="21"/>
      <c r="P26" s="21"/>
      <c r="Q26" s="21"/>
      <c r="R26" s="21"/>
      <c r="S26" s="21"/>
      <c r="T26" s="21"/>
      <c r="U26" s="21"/>
      <c r="V26" s="21"/>
      <c r="W26" s="21"/>
      <c r="X26" s="21"/>
      <c r="Y26" s="21"/>
      <c r="Z26" s="21"/>
      <c r="AA26" s="21"/>
      <c r="AB26" s="21"/>
    </row>
    <row r="27">
      <c r="A27" s="19" t="s">
        <v>34</v>
      </c>
      <c r="B27" s="19" t="s">
        <v>35</v>
      </c>
      <c r="C27" s="19" t="s">
        <v>147</v>
      </c>
      <c r="D27" s="19">
        <v>1.0</v>
      </c>
      <c r="E27" s="19">
        <v>1.0</v>
      </c>
      <c r="F27" s="20" t="s">
        <v>650</v>
      </c>
      <c r="G27" s="19" t="s">
        <v>651</v>
      </c>
      <c r="H27" s="19" t="s">
        <v>236</v>
      </c>
      <c r="I27" s="20" t="s">
        <v>652</v>
      </c>
      <c r="J27" s="21"/>
      <c r="K27" s="21"/>
      <c r="L27" s="21"/>
      <c r="M27" s="21"/>
      <c r="N27" s="21"/>
      <c r="O27" s="21"/>
      <c r="P27" s="21"/>
      <c r="Q27" s="21"/>
      <c r="R27" s="21"/>
      <c r="S27" s="21"/>
      <c r="T27" s="21"/>
      <c r="U27" s="21"/>
      <c r="V27" s="21"/>
      <c r="W27" s="21"/>
      <c r="X27" s="21"/>
      <c r="Y27" s="21"/>
      <c r="Z27" s="21"/>
      <c r="AA27" s="21"/>
      <c r="AB27" s="21"/>
    </row>
    <row r="28">
      <c r="A28" s="19" t="s">
        <v>34</v>
      </c>
      <c r="B28" s="19" t="s">
        <v>188</v>
      </c>
      <c r="C28" s="19" t="s">
        <v>288</v>
      </c>
      <c r="D28" s="19">
        <v>4.0</v>
      </c>
      <c r="E28" s="19">
        <v>1.0</v>
      </c>
      <c r="F28" s="20" t="s">
        <v>653</v>
      </c>
      <c r="G28" s="19" t="s">
        <v>654</v>
      </c>
      <c r="H28" s="20" t="s">
        <v>655</v>
      </c>
      <c r="I28" s="21"/>
      <c r="J28" s="21"/>
      <c r="K28" s="21"/>
      <c r="L28" s="21"/>
      <c r="M28" s="21"/>
      <c r="N28" s="21"/>
      <c r="O28" s="21"/>
      <c r="P28" s="21"/>
      <c r="Q28" s="21"/>
      <c r="R28" s="21"/>
      <c r="S28" s="21"/>
      <c r="T28" s="21"/>
      <c r="U28" s="21"/>
      <c r="V28" s="21"/>
      <c r="W28" s="21"/>
      <c r="X28" s="21"/>
      <c r="Y28" s="21"/>
      <c r="Z28" s="21"/>
      <c r="AA28" s="21"/>
      <c r="AB28" s="21"/>
    </row>
    <row r="29">
      <c r="A29" s="19" t="s">
        <v>34</v>
      </c>
      <c r="B29" s="19" t="s">
        <v>35</v>
      </c>
      <c r="C29" s="19" t="s">
        <v>288</v>
      </c>
      <c r="D29" s="19">
        <v>4.0</v>
      </c>
      <c r="E29" s="19">
        <v>1.0</v>
      </c>
      <c r="F29" s="20" t="s">
        <v>656</v>
      </c>
      <c r="G29" s="20" t="s">
        <v>657</v>
      </c>
      <c r="H29" s="20" t="s">
        <v>658</v>
      </c>
      <c r="I29" s="21"/>
      <c r="J29" s="21"/>
      <c r="K29" s="21"/>
      <c r="L29" s="21"/>
      <c r="M29" s="21"/>
      <c r="N29" s="21"/>
      <c r="O29" s="21"/>
      <c r="P29" s="21"/>
      <c r="Q29" s="21"/>
      <c r="R29" s="21"/>
      <c r="S29" s="21"/>
      <c r="T29" s="21"/>
      <c r="U29" s="21"/>
      <c r="V29" s="21"/>
      <c r="W29" s="21"/>
      <c r="X29" s="21"/>
      <c r="Y29" s="21"/>
      <c r="Z29" s="21"/>
      <c r="AA29" s="21"/>
      <c r="AB29" s="21"/>
    </row>
    <row r="30">
      <c r="A30" s="19" t="s">
        <v>34</v>
      </c>
      <c r="B30" s="19" t="s">
        <v>188</v>
      </c>
      <c r="C30" s="19" t="s">
        <v>288</v>
      </c>
      <c r="D30" s="19">
        <v>1.0</v>
      </c>
      <c r="E30" s="19">
        <v>1.0</v>
      </c>
      <c r="F30" s="20" t="s">
        <v>659</v>
      </c>
      <c r="G30" s="20" t="s">
        <v>660</v>
      </c>
      <c r="H30" s="21"/>
      <c r="I30" s="20" t="s">
        <v>661</v>
      </c>
      <c r="J30" s="21"/>
      <c r="K30" s="21"/>
      <c r="L30" s="21"/>
      <c r="M30" s="21"/>
      <c r="N30" s="21"/>
      <c r="O30" s="21"/>
      <c r="P30" s="21"/>
      <c r="Q30" s="21"/>
      <c r="R30" s="21"/>
      <c r="S30" s="21"/>
      <c r="T30" s="21"/>
      <c r="U30" s="21"/>
      <c r="V30" s="21"/>
      <c r="W30" s="21"/>
      <c r="X30" s="21"/>
      <c r="Y30" s="21"/>
      <c r="Z30" s="21"/>
      <c r="AA30" s="21"/>
      <c r="AB30" s="21"/>
    </row>
    <row r="31">
      <c r="A31" s="19" t="s">
        <v>34</v>
      </c>
      <c r="B31" s="19" t="s">
        <v>35</v>
      </c>
      <c r="C31" s="19" t="s">
        <v>288</v>
      </c>
      <c r="D31" s="19">
        <v>3.0</v>
      </c>
      <c r="E31" s="19">
        <v>1.0</v>
      </c>
      <c r="F31" s="20" t="s">
        <v>662</v>
      </c>
      <c r="G31" s="21"/>
      <c r="H31" s="21"/>
      <c r="I31" s="21"/>
      <c r="J31" s="21"/>
      <c r="K31" s="21"/>
      <c r="L31" s="21"/>
      <c r="M31" s="21"/>
      <c r="N31" s="21"/>
      <c r="O31" s="21"/>
      <c r="P31" s="21"/>
      <c r="Q31" s="21"/>
      <c r="R31" s="21"/>
      <c r="S31" s="21"/>
      <c r="T31" s="21"/>
      <c r="U31" s="21"/>
      <c r="V31" s="21"/>
      <c r="W31" s="21"/>
      <c r="X31" s="21"/>
      <c r="Y31" s="21"/>
      <c r="Z31" s="21"/>
      <c r="AA31" s="21"/>
      <c r="AB31" s="21"/>
    </row>
    <row r="3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c r="A34" s="21"/>
      <c r="B34" s="21"/>
      <c r="C34" s="21"/>
      <c r="D34" s="19" t="s">
        <v>126</v>
      </c>
      <c r="E34" s="21">
        <f>SUM(E2:E31)</f>
        <v>84</v>
      </c>
      <c r="F34" s="21"/>
      <c r="G34" s="21"/>
      <c r="H34" s="21"/>
      <c r="I34" s="21"/>
      <c r="J34" s="21"/>
      <c r="K34" s="21"/>
      <c r="L34" s="21"/>
      <c r="M34" s="21"/>
      <c r="N34" s="21"/>
      <c r="O34" s="21"/>
      <c r="P34" s="21"/>
      <c r="Q34" s="21"/>
      <c r="R34" s="21"/>
      <c r="S34" s="21"/>
      <c r="T34" s="21"/>
      <c r="U34" s="21"/>
      <c r="V34" s="21"/>
      <c r="W34" s="21"/>
      <c r="X34" s="21"/>
      <c r="Y34" s="21"/>
      <c r="Z34" s="21"/>
      <c r="AA34" s="21"/>
      <c r="AB34" s="21"/>
    </row>
    <row r="3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36">
      <c r="A36" s="21"/>
      <c r="B36" s="21"/>
      <c r="C36" s="57"/>
      <c r="D36" s="35" t="s">
        <v>134</v>
      </c>
      <c r="E36" s="36"/>
      <c r="F36" s="21"/>
      <c r="G36" s="21"/>
      <c r="H36" s="21"/>
      <c r="I36" s="21"/>
      <c r="J36" s="21"/>
      <c r="K36" s="21"/>
      <c r="L36" s="21"/>
      <c r="M36" s="21"/>
      <c r="N36" s="21"/>
      <c r="O36" s="21"/>
      <c r="P36" s="21"/>
      <c r="Q36" s="21"/>
      <c r="R36" s="21"/>
      <c r="S36" s="21"/>
      <c r="T36" s="21"/>
      <c r="U36" s="21"/>
      <c r="V36" s="21"/>
      <c r="W36" s="21"/>
      <c r="X36" s="21"/>
      <c r="Y36" s="21"/>
      <c r="Z36" s="21"/>
      <c r="AA36" s="21"/>
      <c r="AB36" s="21"/>
    </row>
    <row r="37">
      <c r="A37" s="21"/>
      <c r="B37" s="21"/>
      <c r="C37" s="57"/>
      <c r="D37" s="56" t="s">
        <v>135</v>
      </c>
      <c r="E37" s="56" t="s">
        <v>136</v>
      </c>
      <c r="F37" s="21"/>
      <c r="G37" s="21"/>
      <c r="H37" s="21"/>
      <c r="I37" s="21"/>
      <c r="J37" s="21"/>
      <c r="K37" s="21"/>
      <c r="L37" s="21"/>
      <c r="M37" s="21"/>
      <c r="N37" s="21"/>
      <c r="O37" s="21"/>
      <c r="P37" s="21"/>
      <c r="Q37" s="21"/>
      <c r="R37" s="21"/>
      <c r="S37" s="21"/>
      <c r="T37" s="21"/>
      <c r="U37" s="21"/>
      <c r="V37" s="21"/>
      <c r="W37" s="21"/>
      <c r="X37" s="21"/>
      <c r="Y37" s="21"/>
      <c r="Z37" s="21"/>
      <c r="AA37" s="21"/>
      <c r="AB37" s="21"/>
    </row>
    <row r="38">
      <c r="A38" s="21"/>
      <c r="B38" s="21"/>
      <c r="C38" s="55" t="s">
        <v>663</v>
      </c>
      <c r="D38" s="56">
        <v>1.0</v>
      </c>
      <c r="E38" s="57">
        <f>SUM(E14,E17,E18,E22,E27,E30)</f>
        <v>9</v>
      </c>
      <c r="F38" s="21"/>
      <c r="G38" s="21"/>
      <c r="H38" s="21"/>
      <c r="I38" s="21"/>
      <c r="J38" s="21"/>
      <c r="K38" s="21"/>
      <c r="L38" s="21"/>
      <c r="M38" s="21"/>
      <c r="N38" s="21"/>
      <c r="O38" s="21"/>
      <c r="P38" s="21"/>
      <c r="Q38" s="21"/>
      <c r="R38" s="21"/>
      <c r="S38" s="21"/>
      <c r="T38" s="21"/>
      <c r="U38" s="21"/>
      <c r="V38" s="21"/>
      <c r="W38" s="21"/>
      <c r="X38" s="21"/>
      <c r="Y38" s="21"/>
      <c r="Z38" s="21"/>
      <c r="AA38" s="21"/>
      <c r="AB38" s="21"/>
    </row>
    <row r="39">
      <c r="A39" s="21"/>
      <c r="B39" s="21"/>
      <c r="C39" s="9"/>
      <c r="D39" s="56">
        <v>2.0</v>
      </c>
      <c r="E39" s="57">
        <f>SUM(E21,E23)</f>
        <v>2</v>
      </c>
      <c r="F39" s="21"/>
      <c r="G39" s="21"/>
      <c r="H39" s="21"/>
      <c r="I39" s="21"/>
      <c r="J39" s="21"/>
      <c r="K39" s="21"/>
      <c r="L39" s="21"/>
      <c r="M39" s="21"/>
      <c r="N39" s="21"/>
      <c r="O39" s="21"/>
      <c r="P39" s="21"/>
      <c r="Q39" s="21"/>
      <c r="R39" s="21"/>
      <c r="S39" s="21"/>
      <c r="T39" s="21"/>
      <c r="U39" s="21"/>
      <c r="V39" s="21"/>
      <c r="W39" s="21"/>
      <c r="X39" s="21"/>
      <c r="Y39" s="21"/>
      <c r="Z39" s="21"/>
      <c r="AA39" s="21"/>
      <c r="AB39" s="21"/>
    </row>
    <row r="40">
      <c r="A40" s="21"/>
      <c r="B40" s="21"/>
      <c r="C40" s="9"/>
      <c r="D40" s="56">
        <v>3.0</v>
      </c>
      <c r="E40" s="57">
        <f>E31</f>
        <v>1</v>
      </c>
      <c r="F40" s="21"/>
      <c r="G40" s="21"/>
      <c r="H40" s="21"/>
      <c r="I40" s="21"/>
      <c r="J40" s="21"/>
      <c r="K40" s="21"/>
      <c r="L40" s="21"/>
      <c r="M40" s="21"/>
      <c r="N40" s="21"/>
      <c r="O40" s="21"/>
      <c r="P40" s="21"/>
      <c r="Q40" s="21"/>
      <c r="R40" s="21"/>
      <c r="S40" s="21"/>
      <c r="T40" s="21"/>
      <c r="U40" s="21"/>
      <c r="V40" s="21"/>
      <c r="W40" s="21"/>
      <c r="X40" s="21"/>
      <c r="Y40" s="21"/>
      <c r="Z40" s="21"/>
      <c r="AA40" s="21"/>
      <c r="AB40" s="21"/>
    </row>
    <row r="41">
      <c r="A41" s="21"/>
      <c r="B41" s="21"/>
      <c r="C41" s="9"/>
      <c r="D41" s="56">
        <v>4.0</v>
      </c>
      <c r="E41" s="57">
        <f>SUM(E28:E29,E20,E19,E16,E15)</f>
        <v>6</v>
      </c>
      <c r="F41" s="21"/>
      <c r="G41" s="21"/>
      <c r="H41" s="21"/>
      <c r="I41" s="21"/>
      <c r="J41" s="21"/>
      <c r="K41" s="21"/>
      <c r="L41" s="21"/>
      <c r="M41" s="21"/>
      <c r="N41" s="21"/>
      <c r="O41" s="21"/>
      <c r="P41" s="21"/>
      <c r="Q41" s="21"/>
      <c r="R41" s="21"/>
      <c r="S41" s="21"/>
      <c r="T41" s="21"/>
      <c r="U41" s="21"/>
      <c r="V41" s="21"/>
      <c r="W41" s="21"/>
      <c r="X41" s="21"/>
      <c r="Y41" s="21"/>
      <c r="Z41" s="21"/>
      <c r="AA41" s="21"/>
      <c r="AB41" s="21"/>
    </row>
    <row r="42">
      <c r="A42" s="21"/>
      <c r="B42" s="21"/>
      <c r="C42" s="10"/>
      <c r="D42" s="56">
        <v>0.0</v>
      </c>
      <c r="E42" s="57">
        <f>SUM(E24:E26,E2:E13)</f>
        <v>66</v>
      </c>
      <c r="F42" s="21"/>
      <c r="G42" s="21"/>
      <c r="H42" s="21"/>
      <c r="I42" s="21"/>
      <c r="J42" s="21"/>
      <c r="K42" s="21"/>
      <c r="L42" s="21"/>
      <c r="M42" s="21"/>
      <c r="N42" s="21"/>
      <c r="O42" s="21"/>
      <c r="P42" s="21"/>
      <c r="Q42" s="21"/>
      <c r="R42" s="21"/>
      <c r="S42" s="21"/>
      <c r="T42" s="21"/>
      <c r="U42" s="21"/>
      <c r="V42" s="21"/>
      <c r="W42" s="21"/>
      <c r="X42" s="21"/>
      <c r="Y42" s="21"/>
      <c r="Z42" s="21"/>
      <c r="AA42" s="21"/>
      <c r="AB42" s="21"/>
    </row>
    <row r="4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c r="AB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c r="AB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c r="AB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c r="AB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c r="AB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c r="AB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c r="AB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c r="AB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c r="AB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c r="AB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c r="AB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c r="AB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c r="AB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c r="AB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c r="AB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c r="AB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c r="AB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c r="AB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c r="AB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c r="AB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c r="AB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c r="AB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c r="AB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c r="AB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c r="AB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c r="AB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c r="AB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c r="AB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c r="AB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c r="AB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c r="AB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c r="AB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c r="AB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c r="AB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c r="AB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c r="AB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c r="AB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c r="AB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c r="AB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c r="AB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c r="AB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c r="AB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c r="AB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c r="AB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c r="AB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c r="AB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c r="AB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c r="AB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c r="AB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c r="AB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c r="AB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c r="AB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c r="AB987" s="21"/>
    </row>
    <row r="988">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c r="AB988" s="21"/>
    </row>
    <row r="989">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c r="AB989" s="21"/>
    </row>
    <row r="990">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c r="AB990" s="21"/>
    </row>
    <row r="99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c r="AB991" s="21"/>
    </row>
    <row r="992">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c r="AB992" s="21"/>
    </row>
    <row r="993">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c r="AB993" s="21"/>
    </row>
    <row r="994">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c r="AB994" s="21"/>
    </row>
    <row r="99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c r="AB995" s="21"/>
    </row>
    <row r="996">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c r="AB996" s="21"/>
    </row>
    <row r="997">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c r="AB997" s="21"/>
    </row>
    <row r="998">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c r="AB998" s="21"/>
    </row>
    <row r="999">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c r="AB999" s="21"/>
    </row>
    <row r="1000">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c r="AB1000" s="21"/>
    </row>
  </sheetData>
  <mergeCells count="2">
    <mergeCell ref="D36:E36"/>
    <mergeCell ref="C38:C42"/>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14.0"/>
    <col customWidth="1" min="6" max="6" width="45.63"/>
    <col customWidth="1" min="7" max="7" width="36.0"/>
  </cols>
  <sheetData>
    <row r="1">
      <c r="A1" s="17" t="s">
        <v>138</v>
      </c>
      <c r="B1" s="17" t="s">
        <v>24</v>
      </c>
      <c r="C1" s="17" t="s">
        <v>27</v>
      </c>
      <c r="D1" s="17" t="s">
        <v>28</v>
      </c>
      <c r="E1" s="17" t="s">
        <v>135</v>
      </c>
      <c r="F1" s="17" t="s">
        <v>30</v>
      </c>
      <c r="G1" s="17" t="s">
        <v>31</v>
      </c>
      <c r="H1" s="17" t="s">
        <v>32</v>
      </c>
      <c r="I1" s="18" t="s">
        <v>33</v>
      </c>
      <c r="J1" s="18"/>
      <c r="K1" s="18"/>
      <c r="L1" s="18"/>
      <c r="M1" s="18"/>
      <c r="N1" s="18"/>
      <c r="O1" s="18"/>
      <c r="P1" s="18"/>
      <c r="Q1" s="18"/>
      <c r="R1" s="18"/>
      <c r="S1" s="18"/>
      <c r="T1" s="18"/>
      <c r="U1" s="18"/>
      <c r="V1" s="18"/>
      <c r="W1" s="18"/>
      <c r="X1" s="18"/>
    </row>
    <row r="2">
      <c r="A2" s="3" t="s">
        <v>423</v>
      </c>
      <c r="B2" s="3" t="s">
        <v>142</v>
      </c>
      <c r="D2" s="3">
        <v>3.0</v>
      </c>
      <c r="E2" s="3">
        <v>0.0</v>
      </c>
      <c r="G2" s="71" t="s">
        <v>664</v>
      </c>
    </row>
    <row r="3">
      <c r="A3" s="3" t="s">
        <v>423</v>
      </c>
      <c r="B3" s="3" t="s">
        <v>665</v>
      </c>
      <c r="D3" s="3">
        <v>1.0</v>
      </c>
      <c r="E3" s="3">
        <v>0.0</v>
      </c>
      <c r="G3" s="71" t="s">
        <v>666</v>
      </c>
      <c r="I3" s="71" t="s">
        <v>667</v>
      </c>
    </row>
    <row r="4">
      <c r="A4" s="3" t="s">
        <v>423</v>
      </c>
      <c r="B4" s="3" t="s">
        <v>35</v>
      </c>
      <c r="D4" s="3">
        <v>2.0</v>
      </c>
      <c r="E4" s="3">
        <v>0.0</v>
      </c>
      <c r="G4" s="71" t="s">
        <v>668</v>
      </c>
    </row>
    <row r="5">
      <c r="A5" s="3" t="s">
        <v>423</v>
      </c>
      <c r="B5" s="3" t="s">
        <v>35</v>
      </c>
      <c r="D5" s="3">
        <v>4.0</v>
      </c>
      <c r="E5" s="3">
        <v>0.0</v>
      </c>
      <c r="G5" s="71" t="s">
        <v>669</v>
      </c>
      <c r="I5" s="71" t="s">
        <v>670</v>
      </c>
    </row>
    <row r="6">
      <c r="A6" s="3" t="s">
        <v>404</v>
      </c>
      <c r="B6" s="3" t="s">
        <v>142</v>
      </c>
      <c r="D6" s="3">
        <v>26.0</v>
      </c>
      <c r="E6" s="3">
        <v>0.0</v>
      </c>
      <c r="G6" s="71" t="s">
        <v>671</v>
      </c>
    </row>
    <row r="7">
      <c r="A7" s="3" t="s">
        <v>404</v>
      </c>
      <c r="B7" s="3" t="s">
        <v>35</v>
      </c>
      <c r="C7" s="3" t="s">
        <v>672</v>
      </c>
      <c r="D7" s="3">
        <v>7.0</v>
      </c>
      <c r="E7" s="3">
        <v>0.0</v>
      </c>
      <c r="I7" s="71" t="s">
        <v>673</v>
      </c>
    </row>
    <row r="8">
      <c r="A8" s="3" t="s">
        <v>404</v>
      </c>
      <c r="B8" s="3" t="s">
        <v>35</v>
      </c>
      <c r="C8" s="3" t="s">
        <v>674</v>
      </c>
      <c r="D8" s="3">
        <v>1.0</v>
      </c>
      <c r="E8" s="3">
        <v>0.0</v>
      </c>
    </row>
    <row r="9">
      <c r="A9" s="3" t="s">
        <v>404</v>
      </c>
      <c r="B9" s="3" t="s">
        <v>35</v>
      </c>
      <c r="C9" s="3" t="s">
        <v>675</v>
      </c>
      <c r="D9" s="3">
        <v>2.0</v>
      </c>
      <c r="E9" s="71">
        <v>4.0</v>
      </c>
      <c r="F9" s="71" t="s">
        <v>676</v>
      </c>
      <c r="G9" s="71" t="s">
        <v>677</v>
      </c>
    </row>
    <row r="10">
      <c r="A10" s="3" t="s">
        <v>404</v>
      </c>
      <c r="B10" s="3" t="s">
        <v>35</v>
      </c>
      <c r="D10" s="3">
        <v>1.0</v>
      </c>
      <c r="E10" s="3">
        <v>0.0</v>
      </c>
      <c r="G10" s="71" t="s">
        <v>678</v>
      </c>
      <c r="I10" s="71" t="s">
        <v>679</v>
      </c>
    </row>
    <row r="11">
      <c r="A11" s="3" t="s">
        <v>404</v>
      </c>
      <c r="B11" s="3" t="s">
        <v>35</v>
      </c>
      <c r="C11" s="71" t="s">
        <v>680</v>
      </c>
      <c r="D11" s="3">
        <v>1.0</v>
      </c>
      <c r="E11" s="3">
        <v>0.0</v>
      </c>
    </row>
    <row r="12">
      <c r="A12" s="3" t="s">
        <v>404</v>
      </c>
      <c r="B12" s="3" t="s">
        <v>35</v>
      </c>
      <c r="C12" s="3" t="s">
        <v>150</v>
      </c>
      <c r="D12" s="3">
        <v>4.0</v>
      </c>
      <c r="E12" s="3">
        <v>0.0</v>
      </c>
      <c r="I12" s="71" t="s">
        <v>681</v>
      </c>
    </row>
    <row r="13">
      <c r="A13" s="3" t="s">
        <v>404</v>
      </c>
      <c r="B13" s="3" t="s">
        <v>188</v>
      </c>
      <c r="C13" s="3" t="s">
        <v>288</v>
      </c>
      <c r="D13" s="3">
        <v>1.0</v>
      </c>
      <c r="E13" s="3">
        <v>1.0</v>
      </c>
      <c r="F13" s="3" t="s">
        <v>682</v>
      </c>
      <c r="G13" s="71" t="s">
        <v>683</v>
      </c>
      <c r="H13" s="71" t="s">
        <v>684</v>
      </c>
      <c r="I13" s="71" t="s">
        <v>685</v>
      </c>
    </row>
    <row r="14">
      <c r="A14" s="3" t="s">
        <v>404</v>
      </c>
      <c r="B14" s="3" t="s">
        <v>188</v>
      </c>
      <c r="C14" s="3" t="s">
        <v>288</v>
      </c>
      <c r="D14" s="3">
        <v>1.0</v>
      </c>
      <c r="E14" s="71">
        <v>3.0</v>
      </c>
      <c r="F14" s="71" t="s">
        <v>686</v>
      </c>
      <c r="G14" s="71" t="s">
        <v>687</v>
      </c>
      <c r="H14" s="71" t="s">
        <v>688</v>
      </c>
    </row>
    <row r="15">
      <c r="A15" s="3" t="s">
        <v>404</v>
      </c>
      <c r="B15" s="3" t="s">
        <v>188</v>
      </c>
      <c r="C15" s="3" t="s">
        <v>288</v>
      </c>
      <c r="D15" s="3">
        <v>1.0</v>
      </c>
      <c r="E15" s="71">
        <v>2.0</v>
      </c>
      <c r="F15" s="71" t="s">
        <v>689</v>
      </c>
      <c r="G15" s="71" t="s">
        <v>690</v>
      </c>
      <c r="H15" s="71" t="s">
        <v>691</v>
      </c>
    </row>
    <row r="16">
      <c r="A16" s="3" t="s">
        <v>404</v>
      </c>
      <c r="B16" s="3" t="s">
        <v>35</v>
      </c>
      <c r="C16" s="3" t="s">
        <v>288</v>
      </c>
      <c r="D16" s="3">
        <v>1.0</v>
      </c>
      <c r="E16" s="71">
        <v>2.0</v>
      </c>
      <c r="F16" s="71" t="s">
        <v>692</v>
      </c>
      <c r="G16" s="71" t="s">
        <v>693</v>
      </c>
      <c r="H16" s="3" t="s">
        <v>694</v>
      </c>
    </row>
    <row r="17">
      <c r="A17" s="3" t="s">
        <v>404</v>
      </c>
      <c r="B17" s="3" t="s">
        <v>35</v>
      </c>
      <c r="C17" s="3" t="s">
        <v>288</v>
      </c>
      <c r="D17" s="3">
        <v>1.0</v>
      </c>
      <c r="E17" s="71">
        <v>2.0</v>
      </c>
      <c r="F17" s="71" t="s">
        <v>692</v>
      </c>
      <c r="G17" s="71" t="s">
        <v>693</v>
      </c>
      <c r="H17" s="3" t="s">
        <v>694</v>
      </c>
    </row>
    <row r="18">
      <c r="A18" s="3" t="s">
        <v>404</v>
      </c>
      <c r="B18" s="3" t="s">
        <v>35</v>
      </c>
      <c r="C18" s="3" t="s">
        <v>288</v>
      </c>
      <c r="D18" s="3">
        <v>1.0</v>
      </c>
      <c r="E18" s="71">
        <v>4.0</v>
      </c>
      <c r="F18" s="71" t="s">
        <v>695</v>
      </c>
      <c r="G18" s="71" t="s">
        <v>693</v>
      </c>
      <c r="H18" s="3" t="s">
        <v>694</v>
      </c>
    </row>
    <row r="19">
      <c r="A19" s="3" t="s">
        <v>404</v>
      </c>
      <c r="B19" s="3" t="s">
        <v>35</v>
      </c>
      <c r="C19" s="3" t="s">
        <v>288</v>
      </c>
      <c r="D19" s="3">
        <v>1.0</v>
      </c>
      <c r="E19" s="71">
        <v>4.0</v>
      </c>
      <c r="F19" s="71" t="s">
        <v>696</v>
      </c>
      <c r="H19" s="3">
        <v>3.4</v>
      </c>
    </row>
    <row r="20">
      <c r="A20" s="3" t="s">
        <v>404</v>
      </c>
      <c r="B20" s="3" t="s">
        <v>35</v>
      </c>
      <c r="C20" s="3" t="s">
        <v>303</v>
      </c>
      <c r="D20" s="3">
        <v>6.0</v>
      </c>
      <c r="E20" s="3">
        <v>0.0</v>
      </c>
      <c r="I20" s="3" t="s">
        <v>620</v>
      </c>
    </row>
    <row r="21">
      <c r="A21" s="3" t="s">
        <v>404</v>
      </c>
      <c r="B21" s="3" t="s">
        <v>35</v>
      </c>
      <c r="C21" s="3" t="s">
        <v>157</v>
      </c>
      <c r="D21" s="3">
        <v>1.0</v>
      </c>
      <c r="E21" s="71">
        <v>4.0</v>
      </c>
      <c r="F21" s="71" t="s">
        <v>697</v>
      </c>
      <c r="G21" s="71" t="s">
        <v>698</v>
      </c>
      <c r="H21" s="3">
        <v>2.8</v>
      </c>
    </row>
    <row r="22">
      <c r="A22" s="3" t="s">
        <v>404</v>
      </c>
      <c r="B22" s="3" t="s">
        <v>35</v>
      </c>
      <c r="C22" s="3" t="s">
        <v>157</v>
      </c>
      <c r="D22" s="3">
        <v>1.0</v>
      </c>
      <c r="E22" s="71">
        <v>4.0</v>
      </c>
      <c r="F22" s="71" t="s">
        <v>699</v>
      </c>
      <c r="G22" s="71" t="s">
        <v>700</v>
      </c>
      <c r="H22" s="3">
        <v>2.8</v>
      </c>
    </row>
    <row r="23">
      <c r="A23" s="3" t="s">
        <v>404</v>
      </c>
      <c r="B23" s="3" t="s">
        <v>35</v>
      </c>
      <c r="C23" s="3" t="s">
        <v>157</v>
      </c>
      <c r="D23" s="3">
        <v>1.0</v>
      </c>
      <c r="E23" s="3">
        <v>4.0</v>
      </c>
      <c r="F23" s="3" t="s">
        <v>701</v>
      </c>
      <c r="G23" s="71" t="s">
        <v>702</v>
      </c>
      <c r="H23" s="3">
        <v>2.6</v>
      </c>
    </row>
    <row r="24">
      <c r="A24" s="3" t="s">
        <v>404</v>
      </c>
      <c r="B24" s="3" t="s">
        <v>35</v>
      </c>
      <c r="C24" s="3" t="s">
        <v>157</v>
      </c>
      <c r="D24" s="3">
        <v>1.0</v>
      </c>
      <c r="E24" s="71">
        <v>3.0</v>
      </c>
      <c r="F24" s="71" t="s">
        <v>703</v>
      </c>
      <c r="G24" s="71" t="s">
        <v>704</v>
      </c>
      <c r="H24" s="3">
        <v>2.6</v>
      </c>
      <c r="I24" s="71" t="s">
        <v>705</v>
      </c>
    </row>
    <row r="25">
      <c r="A25" s="3" t="s">
        <v>404</v>
      </c>
      <c r="B25" s="3" t="s">
        <v>35</v>
      </c>
      <c r="C25" s="3" t="s">
        <v>157</v>
      </c>
      <c r="D25" s="3">
        <v>1.0</v>
      </c>
      <c r="E25" s="71">
        <v>3.0</v>
      </c>
      <c r="F25" s="71" t="s">
        <v>706</v>
      </c>
      <c r="G25" s="71" t="s">
        <v>707</v>
      </c>
      <c r="H25" s="3">
        <v>2.7</v>
      </c>
    </row>
    <row r="26">
      <c r="A26" s="3" t="s">
        <v>404</v>
      </c>
      <c r="B26" s="3" t="s">
        <v>35</v>
      </c>
      <c r="C26" s="3" t="s">
        <v>157</v>
      </c>
      <c r="D26" s="3">
        <v>1.0</v>
      </c>
      <c r="E26" s="71">
        <v>1.0</v>
      </c>
      <c r="F26" s="71" t="s">
        <v>708</v>
      </c>
      <c r="G26" s="71" t="s">
        <v>709</v>
      </c>
      <c r="H26" s="3">
        <v>2.7</v>
      </c>
    </row>
    <row r="27">
      <c r="A27" s="3" t="s">
        <v>404</v>
      </c>
      <c r="B27" s="3" t="s">
        <v>35</v>
      </c>
      <c r="C27" s="3" t="s">
        <v>157</v>
      </c>
      <c r="D27" s="3">
        <v>1.0</v>
      </c>
      <c r="E27" s="71">
        <v>1.0</v>
      </c>
      <c r="F27" s="71" t="s">
        <v>710</v>
      </c>
      <c r="G27" s="71" t="s">
        <v>711</v>
      </c>
      <c r="H27" s="3">
        <v>2.7</v>
      </c>
    </row>
    <row r="28">
      <c r="A28" s="3" t="s">
        <v>404</v>
      </c>
      <c r="B28" s="3" t="s">
        <v>35</v>
      </c>
      <c r="C28" s="3" t="s">
        <v>157</v>
      </c>
      <c r="D28" s="3">
        <v>1.0</v>
      </c>
      <c r="E28" s="71">
        <v>4.0</v>
      </c>
      <c r="F28" s="71" t="s">
        <v>712</v>
      </c>
      <c r="H28" s="3">
        <v>2.7</v>
      </c>
    </row>
    <row r="29">
      <c r="A29" s="3" t="s">
        <v>404</v>
      </c>
      <c r="B29" s="3" t="s">
        <v>35</v>
      </c>
      <c r="C29" s="3" t="s">
        <v>157</v>
      </c>
      <c r="D29" s="3">
        <v>1.0</v>
      </c>
      <c r="E29" s="71">
        <v>4.0</v>
      </c>
      <c r="F29" s="71" t="s">
        <v>713</v>
      </c>
      <c r="G29" s="71" t="s">
        <v>714</v>
      </c>
      <c r="H29" s="3">
        <v>2.7</v>
      </c>
    </row>
    <row r="30">
      <c r="A30" s="3" t="s">
        <v>404</v>
      </c>
      <c r="B30" s="3" t="s">
        <v>35</v>
      </c>
      <c r="C30" s="3" t="s">
        <v>157</v>
      </c>
      <c r="D30" s="3">
        <v>1.0</v>
      </c>
      <c r="E30" s="71">
        <v>1.0</v>
      </c>
      <c r="F30" s="71" t="s">
        <v>715</v>
      </c>
      <c r="G30" s="71" t="s">
        <v>716</v>
      </c>
      <c r="H30" s="3" t="s">
        <v>717</v>
      </c>
    </row>
    <row r="31">
      <c r="A31" s="3" t="s">
        <v>404</v>
      </c>
      <c r="B31" s="3" t="s">
        <v>35</v>
      </c>
      <c r="C31" s="3" t="s">
        <v>157</v>
      </c>
      <c r="D31" s="3">
        <v>1.0</v>
      </c>
      <c r="E31" s="71">
        <v>2.0</v>
      </c>
      <c r="F31" s="71" t="s">
        <v>718</v>
      </c>
      <c r="G31" s="71" t="s">
        <v>719</v>
      </c>
      <c r="H31" s="3" t="s">
        <v>717</v>
      </c>
    </row>
    <row r="32">
      <c r="A32" s="3" t="s">
        <v>404</v>
      </c>
      <c r="B32" s="3" t="s">
        <v>35</v>
      </c>
      <c r="C32" s="3" t="s">
        <v>157</v>
      </c>
      <c r="D32" s="3">
        <v>1.0</v>
      </c>
      <c r="E32" s="71">
        <v>2.0</v>
      </c>
      <c r="F32" s="71" t="s">
        <v>720</v>
      </c>
      <c r="G32" s="71" t="s">
        <v>720</v>
      </c>
      <c r="H32" s="3" t="s">
        <v>558</v>
      </c>
    </row>
    <row r="33">
      <c r="A33" s="3" t="s">
        <v>404</v>
      </c>
      <c r="B33" s="3" t="s">
        <v>35</v>
      </c>
      <c r="C33" s="3" t="s">
        <v>157</v>
      </c>
      <c r="D33" s="3">
        <v>1.0</v>
      </c>
      <c r="E33" s="71">
        <v>2.0</v>
      </c>
      <c r="F33" s="71" t="s">
        <v>721</v>
      </c>
      <c r="H33" s="3" t="s">
        <v>722</v>
      </c>
    </row>
    <row r="34">
      <c r="A34" s="3" t="s">
        <v>404</v>
      </c>
      <c r="B34" s="3" t="s">
        <v>35</v>
      </c>
      <c r="C34" s="3" t="s">
        <v>157</v>
      </c>
      <c r="D34" s="3">
        <v>1.0</v>
      </c>
      <c r="E34" s="71">
        <v>1.0</v>
      </c>
      <c r="F34" s="71" t="s">
        <v>723</v>
      </c>
      <c r="G34" s="71" t="s">
        <v>724</v>
      </c>
      <c r="H34" s="3" t="s">
        <v>725</v>
      </c>
    </row>
    <row r="35">
      <c r="A35" s="3" t="s">
        <v>404</v>
      </c>
      <c r="B35" s="3" t="s">
        <v>35</v>
      </c>
      <c r="C35" s="3" t="s">
        <v>79</v>
      </c>
      <c r="D35" s="3">
        <v>22.0</v>
      </c>
      <c r="E35" s="3">
        <v>0.0</v>
      </c>
      <c r="I35" s="3" t="s">
        <v>726</v>
      </c>
    </row>
    <row r="36">
      <c r="A36" s="3" t="s">
        <v>404</v>
      </c>
      <c r="B36" s="3" t="s">
        <v>188</v>
      </c>
      <c r="C36" s="3" t="s">
        <v>264</v>
      </c>
      <c r="D36" s="3">
        <v>1.0</v>
      </c>
      <c r="E36" s="71">
        <v>4.0</v>
      </c>
      <c r="F36" s="71" t="s">
        <v>727</v>
      </c>
      <c r="G36" s="3" t="s">
        <v>728</v>
      </c>
      <c r="H36" s="3">
        <v>3.1</v>
      </c>
    </row>
    <row r="37">
      <c r="A37" s="3" t="s">
        <v>404</v>
      </c>
      <c r="B37" s="3" t="s">
        <v>35</v>
      </c>
      <c r="C37" s="3" t="s">
        <v>279</v>
      </c>
      <c r="D37" s="3">
        <v>4.0</v>
      </c>
      <c r="E37" s="3">
        <v>0.0</v>
      </c>
      <c r="I37" s="3" t="s">
        <v>620</v>
      </c>
    </row>
    <row r="38">
      <c r="A38" s="3" t="s">
        <v>404</v>
      </c>
      <c r="B38" s="3" t="s">
        <v>35</v>
      </c>
      <c r="C38" s="3" t="s">
        <v>147</v>
      </c>
      <c r="D38" s="3">
        <v>1.0</v>
      </c>
      <c r="E38" s="71">
        <v>3.0</v>
      </c>
      <c r="F38" s="71" t="s">
        <v>729</v>
      </c>
      <c r="H38" s="3" t="s">
        <v>730</v>
      </c>
    </row>
    <row r="39">
      <c r="A39" s="3" t="s">
        <v>404</v>
      </c>
      <c r="B39" s="3" t="s">
        <v>35</v>
      </c>
      <c r="C39" s="3" t="s">
        <v>147</v>
      </c>
      <c r="D39" s="3">
        <v>1.0</v>
      </c>
      <c r="E39" s="71">
        <v>1.0</v>
      </c>
      <c r="F39" s="71" t="s">
        <v>731</v>
      </c>
      <c r="G39" s="71" t="s">
        <v>732</v>
      </c>
      <c r="H39" s="3" t="s">
        <v>730</v>
      </c>
    </row>
    <row r="40">
      <c r="A40" s="3" t="s">
        <v>404</v>
      </c>
      <c r="B40" s="3" t="s">
        <v>35</v>
      </c>
      <c r="C40" s="3" t="s">
        <v>147</v>
      </c>
      <c r="D40" s="3">
        <v>1.0</v>
      </c>
      <c r="E40" s="71">
        <v>2.0</v>
      </c>
      <c r="F40" s="71" t="s">
        <v>733</v>
      </c>
      <c r="G40" s="71" t="s">
        <v>734</v>
      </c>
      <c r="H40" s="3" t="s">
        <v>730</v>
      </c>
    </row>
    <row r="41">
      <c r="A41" s="3" t="s">
        <v>404</v>
      </c>
      <c r="B41" s="3" t="s">
        <v>35</v>
      </c>
      <c r="C41" s="3" t="s">
        <v>147</v>
      </c>
      <c r="D41" s="3">
        <v>1.0</v>
      </c>
      <c r="E41" s="71">
        <v>3.0</v>
      </c>
      <c r="F41" s="71" t="s">
        <v>735</v>
      </c>
      <c r="G41" s="71" t="s">
        <v>235</v>
      </c>
      <c r="H41" s="3">
        <v>1.3</v>
      </c>
      <c r="I41" s="3" t="s">
        <v>736</v>
      </c>
    </row>
    <row r="42">
      <c r="A42" s="3" t="s">
        <v>404</v>
      </c>
      <c r="B42" s="3" t="s">
        <v>35</v>
      </c>
      <c r="C42" s="3" t="s">
        <v>147</v>
      </c>
      <c r="D42" s="3">
        <v>1.0</v>
      </c>
      <c r="E42" s="71">
        <v>2.0</v>
      </c>
      <c r="F42" s="71" t="s">
        <v>737</v>
      </c>
      <c r="G42" s="71" t="s">
        <v>738</v>
      </c>
      <c r="H42" s="3">
        <v>1.6</v>
      </c>
    </row>
    <row r="43">
      <c r="A43" s="3" t="s">
        <v>404</v>
      </c>
      <c r="B43" s="3" t="s">
        <v>35</v>
      </c>
      <c r="C43" s="3" t="s">
        <v>147</v>
      </c>
      <c r="D43" s="3">
        <v>1.0</v>
      </c>
      <c r="E43" s="3">
        <v>3.0</v>
      </c>
      <c r="G43" s="71" t="s">
        <v>739</v>
      </c>
      <c r="H43" s="3">
        <v>1.6</v>
      </c>
      <c r="I43" s="71" t="s">
        <v>740</v>
      </c>
    </row>
    <row r="44">
      <c r="A44" s="3" t="s">
        <v>404</v>
      </c>
      <c r="B44" s="3" t="s">
        <v>35</v>
      </c>
      <c r="C44" s="3" t="s">
        <v>147</v>
      </c>
      <c r="D44" s="3">
        <v>1.0</v>
      </c>
      <c r="E44" s="71">
        <v>2.0</v>
      </c>
      <c r="F44" s="71" t="s">
        <v>741</v>
      </c>
      <c r="G44" s="3" t="s">
        <v>742</v>
      </c>
      <c r="H44" s="3">
        <v>1.6</v>
      </c>
    </row>
    <row r="45">
      <c r="A45" s="3" t="s">
        <v>404</v>
      </c>
      <c r="B45" s="3" t="s">
        <v>35</v>
      </c>
      <c r="C45" s="3" t="s">
        <v>147</v>
      </c>
      <c r="D45" s="3">
        <v>1.0</v>
      </c>
      <c r="E45" s="3">
        <v>0.0</v>
      </c>
      <c r="G45" s="71" t="s">
        <v>743</v>
      </c>
      <c r="H45" s="3" t="s">
        <v>220</v>
      </c>
      <c r="I45" s="3" t="s">
        <v>744</v>
      </c>
    </row>
    <row r="46">
      <c r="A46" s="3" t="s">
        <v>404</v>
      </c>
      <c r="B46" s="3" t="s">
        <v>35</v>
      </c>
      <c r="C46" s="3" t="s">
        <v>147</v>
      </c>
      <c r="D46" s="3">
        <v>1.0</v>
      </c>
      <c r="E46" s="71">
        <v>0.0</v>
      </c>
      <c r="F46" s="71" t="s">
        <v>745</v>
      </c>
      <c r="G46" s="71" t="s">
        <v>746</v>
      </c>
      <c r="H46" s="3" t="s">
        <v>646</v>
      </c>
    </row>
    <row r="47">
      <c r="A47" s="3" t="s">
        <v>404</v>
      </c>
      <c r="B47" s="3" t="s">
        <v>35</v>
      </c>
      <c r="C47" s="3" t="s">
        <v>147</v>
      </c>
      <c r="D47" s="3">
        <v>1.0</v>
      </c>
      <c r="E47" s="71">
        <v>2.0</v>
      </c>
      <c r="F47" s="71" t="s">
        <v>747</v>
      </c>
      <c r="G47" s="71" t="s">
        <v>748</v>
      </c>
      <c r="H47" s="3" t="s">
        <v>646</v>
      </c>
    </row>
    <row r="48">
      <c r="A48" s="3" t="s">
        <v>404</v>
      </c>
      <c r="B48" s="3" t="s">
        <v>35</v>
      </c>
      <c r="C48" s="3" t="s">
        <v>147</v>
      </c>
      <c r="D48" s="3">
        <v>1.0</v>
      </c>
      <c r="E48" s="71">
        <v>2.0</v>
      </c>
      <c r="F48" s="71" t="s">
        <v>749</v>
      </c>
      <c r="G48" s="71" t="s">
        <v>750</v>
      </c>
      <c r="H48" s="3">
        <v>1.5</v>
      </c>
      <c r="I48" s="3" t="s">
        <v>149</v>
      </c>
    </row>
    <row r="49">
      <c r="A49" s="3" t="s">
        <v>404</v>
      </c>
      <c r="B49" s="3" t="s">
        <v>35</v>
      </c>
      <c r="C49" s="3" t="s">
        <v>147</v>
      </c>
      <c r="D49" s="3">
        <v>1.0</v>
      </c>
      <c r="E49" s="71">
        <v>2.0</v>
      </c>
      <c r="F49" s="71" t="s">
        <v>751</v>
      </c>
      <c r="G49" s="3" t="s">
        <v>752</v>
      </c>
      <c r="I49" s="3" t="s">
        <v>753</v>
      </c>
    </row>
    <row r="50">
      <c r="A50" s="3" t="s">
        <v>754</v>
      </c>
      <c r="B50" s="3" t="s">
        <v>35</v>
      </c>
      <c r="C50" s="3" t="s">
        <v>147</v>
      </c>
      <c r="D50" s="3">
        <v>1.0</v>
      </c>
      <c r="E50" s="71">
        <v>2.0</v>
      </c>
      <c r="F50" s="71" t="s">
        <v>755</v>
      </c>
      <c r="I50" s="3" t="s">
        <v>756</v>
      </c>
    </row>
    <row r="51">
      <c r="A51" s="3" t="s">
        <v>757</v>
      </c>
      <c r="B51" s="3" t="s">
        <v>142</v>
      </c>
      <c r="C51" s="3" t="s">
        <v>758</v>
      </c>
      <c r="D51" s="3">
        <v>1.0</v>
      </c>
      <c r="F51" s="3" t="s">
        <v>759</v>
      </c>
      <c r="G51" s="3" t="s">
        <v>760</v>
      </c>
      <c r="I51" s="71" t="s">
        <v>761</v>
      </c>
    </row>
    <row r="52">
      <c r="A52" s="3" t="s">
        <v>757</v>
      </c>
      <c r="B52" s="3" t="s">
        <v>35</v>
      </c>
      <c r="D52" s="3">
        <v>4.0</v>
      </c>
      <c r="I52" s="71" t="s">
        <v>762</v>
      </c>
    </row>
    <row r="53">
      <c r="A53" s="3" t="s">
        <v>763</v>
      </c>
      <c r="D53" s="3">
        <v>1.0</v>
      </c>
      <c r="I53" s="3" t="s">
        <v>764</v>
      </c>
    </row>
    <row r="54">
      <c r="A54" s="3" t="s">
        <v>763</v>
      </c>
      <c r="B54" s="3" t="s">
        <v>35</v>
      </c>
      <c r="C54" s="3" t="s">
        <v>116</v>
      </c>
      <c r="D54" s="3">
        <v>1.0</v>
      </c>
      <c r="E54" s="71"/>
      <c r="F54" s="71" t="s">
        <v>765</v>
      </c>
      <c r="G54" s="71" t="s">
        <v>766</v>
      </c>
    </row>
    <row r="55">
      <c r="A55" s="3" t="s">
        <v>763</v>
      </c>
      <c r="B55" s="3" t="s">
        <v>35</v>
      </c>
      <c r="C55" s="3" t="s">
        <v>116</v>
      </c>
      <c r="D55" s="3">
        <v>1.0</v>
      </c>
      <c r="E55" s="71"/>
      <c r="F55" s="71" t="s">
        <v>767</v>
      </c>
      <c r="G55" s="71" t="s">
        <v>768</v>
      </c>
      <c r="I55" s="3" t="s">
        <v>769</v>
      </c>
    </row>
    <row r="56">
      <c r="A56" s="3" t="s">
        <v>763</v>
      </c>
      <c r="B56" s="3" t="s">
        <v>35</v>
      </c>
      <c r="C56" s="3" t="s">
        <v>418</v>
      </c>
      <c r="D56" s="3">
        <v>1.0</v>
      </c>
      <c r="G56" s="71" t="s">
        <v>770</v>
      </c>
      <c r="I56" s="3" t="s">
        <v>234</v>
      </c>
    </row>
    <row r="57">
      <c r="A57" s="3" t="s">
        <v>771</v>
      </c>
      <c r="B57" s="3" t="s">
        <v>35</v>
      </c>
      <c r="C57" s="3" t="s">
        <v>418</v>
      </c>
      <c r="D57" s="3">
        <v>1.0</v>
      </c>
      <c r="E57" s="71"/>
      <c r="F57" s="71" t="s">
        <v>772</v>
      </c>
    </row>
    <row r="58">
      <c r="A58" s="3" t="s">
        <v>763</v>
      </c>
      <c r="B58" s="3" t="s">
        <v>35</v>
      </c>
      <c r="C58" s="3" t="s">
        <v>773</v>
      </c>
      <c r="D58" s="3">
        <v>1.0</v>
      </c>
      <c r="E58" s="71"/>
      <c r="F58" s="71" t="s">
        <v>767</v>
      </c>
      <c r="G58" s="71" t="s">
        <v>774</v>
      </c>
      <c r="I58" s="71" t="s">
        <v>775</v>
      </c>
    </row>
    <row r="59">
      <c r="A59" s="3" t="s">
        <v>763</v>
      </c>
      <c r="B59" s="3" t="s">
        <v>35</v>
      </c>
      <c r="D59" s="3">
        <v>2.0</v>
      </c>
      <c r="I59" s="71" t="s">
        <v>776</v>
      </c>
    </row>
    <row r="60">
      <c r="C60" s="3" t="s">
        <v>777</v>
      </c>
      <c r="D60" s="23">
        <f>SUM(D13:D58,D10,D9,D5,D4,D3,D2)-22</f>
        <v>69</v>
      </c>
    </row>
    <row r="61">
      <c r="C61" s="3" t="s">
        <v>126</v>
      </c>
      <c r="D61" s="23">
        <f>SUM(E66:E68)</f>
        <v>0</v>
      </c>
    </row>
    <row r="62">
      <c r="A62" s="24"/>
      <c r="B62" s="24"/>
      <c r="C62" s="24"/>
      <c r="D62" s="24"/>
      <c r="E62" s="24"/>
      <c r="F62" s="24"/>
      <c r="G62" s="24"/>
      <c r="H62" s="24">
        <f>SUM(D13:D19,D21:D32,D33,D34,D36,D38:D42,D43:D50)</f>
        <v>35</v>
      </c>
      <c r="I62" s="24"/>
      <c r="J62" s="24"/>
      <c r="K62" s="24"/>
      <c r="L62" s="24"/>
      <c r="M62" s="24"/>
      <c r="N62" s="24"/>
      <c r="O62" s="24"/>
      <c r="P62" s="24"/>
      <c r="Q62" s="24"/>
      <c r="R62" s="24"/>
      <c r="S62" s="24"/>
      <c r="T62" s="24"/>
      <c r="U62" s="24"/>
      <c r="V62" s="24"/>
      <c r="W62" s="24"/>
      <c r="X62" s="24"/>
      <c r="Y62" s="24"/>
    </row>
    <row r="77">
      <c r="D77" s="35" t="s">
        <v>134</v>
      </c>
      <c r="E77" s="36"/>
    </row>
    <row r="78">
      <c r="D78" s="37" t="s">
        <v>135</v>
      </c>
      <c r="E78" s="37" t="s">
        <v>136</v>
      </c>
    </row>
    <row r="79">
      <c r="C79" s="45" t="s">
        <v>378</v>
      </c>
      <c r="D79" s="37">
        <v>1.0</v>
      </c>
      <c r="E79" s="34">
        <f>SUM(E13,E26,E27,E30,E34,E39)</f>
        <v>6</v>
      </c>
    </row>
    <row r="80">
      <c r="C80" s="9"/>
      <c r="D80" s="37">
        <v>2.0</v>
      </c>
      <c r="E80" s="34">
        <f>SUM(D16,D17,D15,D31:D33,D40,D42,D48:D49,D50,D47)</f>
        <v>12</v>
      </c>
    </row>
    <row r="81">
      <c r="C81" s="9"/>
      <c r="D81" s="37">
        <v>3.0</v>
      </c>
      <c r="E81" s="34">
        <f>SUM(D14,D24,D25,D41,D43)</f>
        <v>5</v>
      </c>
    </row>
    <row r="82">
      <c r="C82" s="9"/>
      <c r="D82" s="37">
        <v>4.0</v>
      </c>
      <c r="E82" s="34">
        <f>SUM(D36,D29,D28,D23,D22,D21,D19,D18)</f>
        <v>8</v>
      </c>
    </row>
    <row r="83">
      <c r="C83" s="9"/>
      <c r="D83" s="37">
        <v>0.0</v>
      </c>
      <c r="E83" s="34">
        <f>SUM(D2:D8,D10:D11,D12,D20,D35,D37)</f>
        <v>82</v>
      </c>
    </row>
    <row r="84">
      <c r="C84" s="9"/>
      <c r="D84" s="37">
        <v>7.0</v>
      </c>
      <c r="E84" s="34" t="str">
        <f>E68</f>
        <v/>
      </c>
    </row>
    <row r="85">
      <c r="C85" s="10"/>
      <c r="D85" s="37">
        <v>10.0</v>
      </c>
      <c r="E85" s="34" t="str">
        <f>E66</f>
        <v/>
      </c>
    </row>
  </sheetData>
  <mergeCells count="2">
    <mergeCell ref="D77:E77"/>
    <mergeCell ref="C79:C85"/>
  </mergeCells>
  <drawing r:id="rId1"/>
</worksheet>
</file>