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A" sheetId="1" r:id="rId4"/>
    <sheet state="visible" name="Bag 1" sheetId="2" r:id="rId5"/>
    <sheet state="visible" name="Bag 2" sheetId="3" r:id="rId6"/>
    <sheet state="visible" name="Bag 3" sheetId="4" r:id="rId7"/>
    <sheet state="visible" name="Bag 4" sheetId="5" r:id="rId8"/>
    <sheet state="visible" name="Bag 5-" sheetId="6" r:id="rId9"/>
    <sheet state="visible" name="Bag 6" sheetId="7" r:id="rId10"/>
    <sheet state="visible" name="Bag 7" sheetId="8" r:id="rId11"/>
  </sheets>
  <definedNames/>
  <calcPr/>
</workbook>
</file>

<file path=xl/sharedStrings.xml><?xml version="1.0" encoding="utf-8"?>
<sst xmlns="http://schemas.openxmlformats.org/spreadsheetml/2006/main" count="1755" uniqueCount="778">
  <si>
    <t xml:space="preserve">These spreadsheets are counts of the different macroscopic variants for sherds of SU TSG96/352, per bag. The counts are compared to Sagona's preliminary report (2005). However not all bags had been counted at that time. Only samples that were large enough and were diagnostic were given a fabric desc. All sherds were counted regardless their state and if they might rejoined. </t>
  </si>
  <si>
    <t>Quercia, A., 2011. Typological and Morphological remarks upon some vessels in the repertoire of Pottery in Punic Malta, in: Sagona, C. (Ed.), Ceramics of the Phoenician-Punic World. Leuven, pp. 433–450.</t>
  </si>
  <si>
    <t>Quercia, A., 2002. La ceramica da fuoco del santuario di Tas-Silg (Malta): tipi attestati e proposte interpretative. Vicino Oriente 3, 403–424.</t>
  </si>
  <si>
    <t>Sagona, C. (2005) Combined reports on the Tas-Silg pottery: up to 2005.</t>
  </si>
  <si>
    <t>Sagona, C. (2015) ‘The pottery’, in A. Bonanno and N.C. Vella (eds) Tas-Silġ, Marsaxlokk (Malta): Archaeological Excavations Conducted by the University of Malta, 1996-2005. Leuven: Peeters, pp. 1–514.</t>
  </si>
  <si>
    <t>Anastasi, M. (2019) Pottery from Roman Malta. Oxford: Archaeopress.</t>
  </si>
  <si>
    <t>Vella, N.C. et al. (2015) ‘The stratigraphy’, in A. Bonanno and N.C. Vella (eds) Tas-Silġ, Marsaxlokk (Malta): Archaeological Excavations Conducted by the University of Malta, 1996-2005. Leuven: Peeters, pp. 45–229.</t>
  </si>
  <si>
    <t>Fabric terms used (diagnostic and not)</t>
  </si>
  <si>
    <t>Anastasi Fabric 1 (F1)</t>
  </si>
  <si>
    <t>Anastasi Fabric 5 (F5)</t>
  </si>
  <si>
    <t>Anastasi Fabric 7 (F7)</t>
  </si>
  <si>
    <t>Macroscopic groups were coded as the following:</t>
  </si>
  <si>
    <t>Code for diagnostic quantification ("MAC CODE")</t>
  </si>
  <si>
    <t>Note: These codes have nothing to do with Anastasi's classification nor with the groups decided by microscopy or petrography. They were just attributed to help with quantification in the spreadsheet software</t>
  </si>
  <si>
    <t>Crisp Ware/ Anastasi F1 with orange brown, rounded inclusions, some white inclusions</t>
  </si>
  <si>
    <t>Crisp Ware/ Anastasi F1 with black to brown inclusions</t>
  </si>
  <si>
    <t>Crisp Ware/ Anastasi F1 with white matrix</t>
  </si>
  <si>
    <t>Crisp Ware/ Anastasi F1 with predominantly white inclusions</t>
  </si>
  <si>
    <t>Bricky red ware/ Anastasi F5</t>
  </si>
  <si>
    <t xml:space="preserve">Coarse Fabric - Anastasi Fabric 7? Coarser version of Crisp Ware? </t>
  </si>
  <si>
    <t>Unclassified</t>
  </si>
  <si>
    <t xml:space="preserve">Typology note: codes refers to Quercia (2011),  Anastasi (2019) for bowls Dx shapes, and Quercia (2002) for Bx shapes. </t>
  </si>
  <si>
    <t>Sagona denomination</t>
  </si>
  <si>
    <t>Fabric class (Anastasi)</t>
  </si>
  <si>
    <t>Sherd</t>
  </si>
  <si>
    <t xml:space="preserve">Found? </t>
  </si>
  <si>
    <t>Context</t>
  </si>
  <si>
    <t>Form</t>
  </si>
  <si>
    <t>Number of sherds</t>
  </si>
  <si>
    <t>Mac group for quant</t>
  </si>
  <si>
    <t>Fabric description</t>
  </si>
  <si>
    <t>Surface description</t>
  </si>
  <si>
    <t>Comparative material</t>
  </si>
  <si>
    <t>Comment</t>
  </si>
  <si>
    <t>Crisp Ware</t>
  </si>
  <si>
    <t>Rim</t>
  </si>
  <si>
    <t>Yes</t>
  </si>
  <si>
    <t>Trefoil lamp?</t>
  </si>
  <si>
    <t>Trefoil jug</t>
  </si>
  <si>
    <t>Fragments not identified</t>
  </si>
  <si>
    <t xml:space="preserve">Bowl ? </t>
  </si>
  <si>
    <t>1 is slipped</t>
  </si>
  <si>
    <t>Small</t>
  </si>
  <si>
    <t>Bowl form</t>
  </si>
  <si>
    <t>small red pellets inclusions? Colour close to the matrix colour (homogenous in section orange), infrequent white inclusions</t>
  </si>
  <si>
    <t>possible slip on the rim itself (Extends 1 cm in interior)</t>
  </si>
  <si>
    <t>type 2.7</t>
  </si>
  <si>
    <t xml:space="preserve">Rim </t>
  </si>
  <si>
    <t>Fresh break red pellet and white inclusions most visible in the core which is slightly lighter/greyer than margins. Small round voids visible.</t>
  </si>
  <si>
    <t>possibly wet wiped/ rough surface finish (irregular rilling marks on the surface and some mrk maybe from organic material or fingers?)</t>
  </si>
  <si>
    <t>Brown and black pellets inside light brown fabric.</t>
  </si>
  <si>
    <t xml:space="preserve">
Slip? on the outside surface.  rilling marks parallel to the rim. </t>
  </si>
  <si>
    <t>wall possibly more vertical than the other types 2.7.</t>
  </si>
  <si>
    <t>small red inclusions (pellets), colour homogenous in section</t>
  </si>
  <si>
    <t>possible wash (or slip cream colour - or is it an irregular firing effect?), rilling marks from surface finish or wheel</t>
  </si>
  <si>
    <t>Anastasi type D8</t>
  </si>
  <si>
    <t>Bottom of the wall is reduced (or heated?) on the bottom : becomes brownish instead of pinkinsh/orange (visible in section as well where outer margin is grey only in this part of vessel). Pellets red and grey inclusions.</t>
  </si>
  <si>
    <t>bowl type Anastasi D8</t>
  </si>
  <si>
    <t>brown inclusions (similar to the pellets?), and frequent very small white inclusions</t>
  </si>
  <si>
    <t>Brown matrix (and pinkish surfaces)</t>
  </si>
  <si>
    <t>D8 / D6 ?</t>
  </si>
  <si>
    <t>Light grey matrix (probably due to firing conditions?), grey and brown pellets (not very regular shape or size)</t>
  </si>
  <si>
    <t>type 2.7 (type D6 Anastasi)</t>
  </si>
  <si>
    <t xml:space="preserve">Rim  </t>
  </si>
  <si>
    <t>white / greenish surface</t>
  </si>
  <si>
    <t>cracks visible. Surface smoothened</t>
  </si>
  <si>
    <t>type 2.4 Quercia,</t>
  </si>
  <si>
    <t>slipped on the inside surface</t>
  </si>
  <si>
    <t>white inclusions.</t>
  </si>
  <si>
    <t>Anastasi D6 (or D8?)</t>
  </si>
  <si>
    <t>very small white inclusion in section and a red pellet visible in fresh break</t>
  </si>
  <si>
    <t>rough surface finish with wet-wiped/razing marks (rilling, not fully parallel to the surface</t>
  </si>
  <si>
    <t>type 2.7 or Anastasi D6,</t>
  </si>
  <si>
    <t>Core fully grey and black pellets in it.</t>
  </si>
  <si>
    <t>Remains of slip or paint?</t>
  </si>
  <si>
    <t>diagnostic part small so rim attitude difficult. Carination observed.</t>
  </si>
  <si>
    <t>White and red/brown inclusions</t>
  </si>
  <si>
    <t>slipped inside</t>
  </si>
  <si>
    <t>type 1.4</t>
  </si>
  <si>
    <t>Plate?</t>
  </si>
  <si>
    <t>3 type Quercia 1.6 (including 2 slipped) and 2 type 1.3</t>
  </si>
  <si>
    <t>Diagnostic part &lt;2.5 cm.</t>
  </si>
  <si>
    <t>Plate form</t>
  </si>
  <si>
    <t>red/brown pellets (grog or iron rich material including up to 3mm on the surface), brown core and small white inclusion.</t>
  </si>
  <si>
    <t>type close to Anastasi 26.3 (Or a lid?)</t>
  </si>
  <si>
    <t>inclusions white, red pellets, possibly a few shiny inclusions, Brown/grey core</t>
  </si>
  <si>
    <t>surfaces reddish-pink</t>
  </si>
  <si>
    <t>type 1.3</t>
  </si>
  <si>
    <t>Miniature?</t>
  </si>
  <si>
    <t>inclusions white, red pellets, possibly a few shiny inclusions. Brown / grey core</t>
  </si>
  <si>
    <t>Inclusion black pellets in core and red pellets on surfce, grey core.</t>
  </si>
  <si>
    <t>type 1.6</t>
  </si>
  <si>
    <t>diameter around 13 cm, first thought it was a bowl but rim attitude seem to indicate plate.</t>
  </si>
  <si>
    <t>Bases</t>
  </si>
  <si>
    <t>Mixed</t>
  </si>
  <si>
    <t>Miniature</t>
  </si>
  <si>
    <t>not a lot of inclusions</t>
  </si>
  <si>
    <t>one is slip</t>
  </si>
  <si>
    <t>type 3.4?</t>
  </si>
  <si>
    <t>as closest comparison although thinner than in drawings from Quercia?</t>
  </si>
  <si>
    <t>brown pellets inclusions</t>
  </si>
  <si>
    <t>black lines on the inside,brownis surface and</t>
  </si>
  <si>
    <t>dark brown pellets and some white inclusions</t>
  </si>
  <si>
    <t>brown surface with grey core</t>
  </si>
  <si>
    <t>Unsure, Fabric 7 or coarse 1</t>
  </si>
  <si>
    <t>Jar ?</t>
  </si>
  <si>
    <t>large white inclusions in grey-pinkish grey core</t>
  </si>
  <si>
    <t>slipped</t>
  </si>
  <si>
    <t>Could be a large bowl form or a basin : flat top rim, but globular body (so possibly a jar?)</t>
  </si>
  <si>
    <t>Coarse crisp ware or red bricky ware</t>
  </si>
  <si>
    <t>5? Coarse 1 ?</t>
  </si>
  <si>
    <t>Unsure, base?</t>
  </si>
  <si>
    <t>probably coarse crisp ware in Sagona’s classification</t>
  </si>
  <si>
    <t>Bricky ware or coarse crisp ware</t>
  </si>
  <si>
    <t>4 or 5</t>
  </si>
  <si>
    <t>Base?</t>
  </si>
  <si>
    <t>Pentola</t>
  </si>
  <si>
    <t>Quercia B3</t>
  </si>
  <si>
    <t>Coarse crisp ware</t>
  </si>
  <si>
    <t>7?</t>
  </si>
  <si>
    <t>big white inclusions (CaCO3?)</t>
  </si>
  <si>
    <t>Slip, rills (surface finish but not parallel)</t>
  </si>
  <si>
    <t>Teglie ?</t>
  </si>
  <si>
    <t>Wheell?</t>
  </si>
  <si>
    <t>Rills, blacked surface?</t>
  </si>
  <si>
    <t>Wheel?</t>
  </si>
  <si>
    <t>Total</t>
  </si>
  <si>
    <t>Summary Sagona's report</t>
  </si>
  <si>
    <t>In Sagona's report</t>
  </si>
  <si>
    <t>Total here</t>
  </si>
  <si>
    <t>Missing</t>
  </si>
  <si>
    <t>Bricky and coarse</t>
  </si>
  <si>
    <t>NOT FOUND:</t>
  </si>
  <si>
    <t>1 x Imported, thin-walled</t>
  </si>
  <si>
    <t>Summary Code diagnostic</t>
  </si>
  <si>
    <t>MAC CODE</t>
  </si>
  <si>
    <t>COUNT</t>
  </si>
  <si>
    <t>Diagnostic mac codes</t>
  </si>
  <si>
    <t>Fabric class</t>
  </si>
  <si>
    <t>Bag ID</t>
  </si>
  <si>
    <t>Crisp ware</t>
  </si>
  <si>
    <t>Flask</t>
  </si>
  <si>
    <t>Base</t>
  </si>
  <si>
    <t xml:space="preserve">Closed shape </t>
  </si>
  <si>
    <t>Slipped on the inide</t>
  </si>
  <si>
    <t>Open form</t>
  </si>
  <si>
    <t>(base with strong marks)</t>
  </si>
  <si>
    <t>Plate</t>
  </si>
  <si>
    <t>reddish</t>
  </si>
  <si>
    <t>Small fragment</t>
  </si>
  <si>
    <t>Bowl?</t>
  </si>
  <si>
    <t>dark grey core</t>
  </si>
  <si>
    <t>Smoothened and slip only on the edge</t>
  </si>
  <si>
    <t>Shallow, miniature?10cm diameter</t>
  </si>
  <si>
    <t>Basin?Bowl?</t>
  </si>
  <si>
    <t xml:space="preserve">
2.4 for shape</t>
  </si>
  <si>
    <t>Thick, 18 cm diameter</t>
  </si>
  <si>
    <t>Bowl</t>
  </si>
  <si>
    <t>black inclusions, grey in section.</t>
  </si>
  <si>
    <t>, greenish white</t>
  </si>
  <si>
    <t>2.6-2.7</t>
  </si>
  <si>
    <t>Sagona's microscopic report summary</t>
  </si>
  <si>
    <t>Total here (found)</t>
  </si>
  <si>
    <t xml:space="preserve">These sherds were very small and fragmented and not given a mac. code </t>
  </si>
  <si>
    <t>Jar?</t>
  </si>
  <si>
    <t>Slipped</t>
  </si>
  <si>
    <t>Storage</t>
  </si>
  <si>
    <t>Handles</t>
  </si>
  <si>
    <t>one body sherd with part of handle</t>
  </si>
  <si>
    <t>Include high proportion of closed shapes</t>
  </si>
  <si>
    <t>Lamp? flask?</t>
  </si>
  <si>
    <t>Traces of burning on the edge</t>
  </si>
  <si>
    <t>Part of a lamp? (thought it was an unguntarium but traces of burning only on the very edge.</t>
  </si>
  <si>
    <t>Flasks ?</t>
  </si>
  <si>
    <t>Jugs?</t>
  </si>
  <si>
    <t>Greyish fabric</t>
  </si>
  <si>
    <t xml:space="preserve">Miniatures? </t>
  </si>
  <si>
    <t>some are slipped</t>
  </si>
  <si>
    <t>Too fragmented</t>
  </si>
  <si>
    <t>Not identified</t>
  </si>
  <si>
    <t>Fragments, uuclear attitude or feature</t>
  </si>
  <si>
    <t>Anastasi D29</t>
  </si>
  <si>
    <t>Broken and very friable sherd,greenish/yellowish white with black inlcusions</t>
  </si>
  <si>
    <t>Similar to the sherd from Zej which broke during grinding.</t>
  </si>
  <si>
    <t>Broke down in my hands, Bagged separately</t>
  </si>
  <si>
    <t>lighter surfaces and smoothened bases</t>
  </si>
  <si>
    <t>Edges vary from triangular, flaring to more rounded. Most are close to type 1.6.</t>
  </si>
  <si>
    <t xml:space="preserve">Most probably plate forms , unclear rim attitude or fragments too small and too small for full sampling. </t>
  </si>
  <si>
    <t>Profile</t>
  </si>
  <si>
    <t>Pinkish red in section with limey inclusions (yellowish white)</t>
  </si>
  <si>
    <t>type 1.4 or 1.6 for rim (base more similar to 1.6)</t>
  </si>
  <si>
    <t>Plate (Deep)</t>
  </si>
  <si>
    <t>brown and red inclusions also black inlcusions (look like charcoal)</t>
  </si>
  <si>
    <t>brown surfaces, light greyish core</t>
  </si>
  <si>
    <t>1.6 but less flat</t>
  </si>
  <si>
    <t>Dark brown inclusions (grog?), some black. Core varying from green to pink.</t>
  </si>
  <si>
    <t>Possible paint on the outer surface ? darker bands.  Greyish green surfaces.</t>
  </si>
  <si>
    <t xml:space="preserve">Compact matrix, some black inclusions and white inclusions(?), possible red pellets </t>
  </si>
  <si>
    <t>slipped on the inside (cream slip) and orange outer surface</t>
  </si>
  <si>
    <t>abraded on the edge so difficult to know for sure rim attitude (as some large bowls or basins have similar rims)</t>
  </si>
  <si>
    <t>core is greenish, inclusions are red and grey and small white inclusions</t>
  </si>
  <si>
    <t>light pink/light brown</t>
  </si>
  <si>
    <t>Brown and black inclusions in section</t>
  </si>
  <si>
    <t>brown inner surface and lighter close to the edge, greenish outer surface, black inclusions on outersurface</t>
  </si>
  <si>
    <t>Possible white post deposition in some voif of surface.</t>
  </si>
  <si>
    <t>section is pink with brown, red (grog? pellets?), and a few white inclusions</t>
  </si>
  <si>
    <t>brown surfaces</t>
  </si>
  <si>
    <t>1.5 or 1.6</t>
  </si>
  <si>
    <t>with black brown inclusions (grog?)</t>
  </si>
  <si>
    <t>greyish white surfaces</t>
  </si>
  <si>
    <t>Very small white/ red/ grey inclusions.</t>
  </si>
  <si>
    <t>orange surfaces, homogenous through section</t>
  </si>
  <si>
    <t>Brownish white outer surface and brown inner surface</t>
  </si>
  <si>
    <t>1.6?  (slightly more rounded)</t>
  </si>
  <si>
    <t>curvilinear body . Concretion on sections.</t>
  </si>
  <si>
    <t>One is redand yellow through sections and one is darker. White, black/black (pellets) and red inclusions.</t>
  </si>
  <si>
    <t>Both pinkish red surfaces</t>
  </si>
  <si>
    <t>1.6, D27</t>
  </si>
  <si>
    <t>yellowish white inclusions and black inclusions.</t>
  </si>
  <si>
    <t>reddish orange surface</t>
  </si>
  <si>
    <t>1.6?</t>
  </si>
  <si>
    <t>Very tiny edge remaining</t>
  </si>
  <si>
    <t>Whitish/yellowish inclusions (“lime”)</t>
  </si>
  <si>
    <t>Reddish orange surfaces</t>
  </si>
  <si>
    <t>small fragment but distinctive edge and curve</t>
  </si>
  <si>
    <t>red brown inclusions visible on both surface and core</t>
  </si>
  <si>
    <t>pinkish orange surface (light)</t>
  </si>
  <si>
    <t>Inclusions: yellowish angular inclusions (“lime”) and a few black inclusions.</t>
  </si>
  <si>
    <t>Pink slip or smoothened?The inside and outer surface darker than inner surface.</t>
  </si>
  <si>
    <t>1.4 or 1.6 (slightly rounded rim though)</t>
  </si>
  <si>
    <t>some pellets/grey inclusions and brown inclusions.</t>
  </si>
  <si>
    <t>Light brown surface outer and pinkish inner</t>
  </si>
  <si>
    <t>greenish grey core with brown inclusions (grog?)</t>
  </si>
  <si>
    <t>light brown surfaces</t>
  </si>
  <si>
    <t>small fragment</t>
  </si>
  <si>
    <t>red surfaces</t>
  </si>
  <si>
    <t>1.4?</t>
  </si>
  <si>
    <t>Unwashed and deposit o sections.</t>
  </si>
  <si>
    <t>pellets inclusions</t>
  </si>
  <si>
    <t>pinkish orange surfaces</t>
  </si>
  <si>
    <t>Unwashed sherd</t>
  </si>
  <si>
    <t>Red pellets.</t>
  </si>
  <si>
    <t>light orange on both surfaces</t>
  </si>
  <si>
    <t>unsure about type because very thin</t>
  </si>
  <si>
    <t>with dark pellet</t>
  </si>
  <si>
    <t xml:space="preserve">Greyish surfaces and dark core (grey) </t>
  </si>
  <si>
    <t>1.4 or 1.6</t>
  </si>
  <si>
    <t>irregular sized and shaped black inclusions.</t>
  </si>
  <si>
    <t xml:space="preserve">brown surfaces  </t>
  </si>
  <si>
    <t>triangular rim close to D28 (possible miniature?) or D27.8</t>
  </si>
  <si>
    <t>some black and white/ yellow (”limey”) inclusions.</t>
  </si>
  <si>
    <t>Possible slip on edge.Brownish orange surface outside</t>
  </si>
  <si>
    <t xml:space="preserve"> close to Anastasi D26.3. </t>
  </si>
  <si>
    <t>orange on the inside and cream slip on outside surface and edge. Brown core.</t>
  </si>
  <si>
    <t>small white inclusions but not fresh break</t>
  </si>
  <si>
    <t>orange surface</t>
  </si>
  <si>
    <t>Thicker than 1.6 and unclear curve</t>
  </si>
  <si>
    <t>Some angular inclusions.</t>
  </si>
  <si>
    <t xml:space="preserve">greenish yellow surfaces with hints of pink and grey in section. </t>
  </si>
  <si>
    <t>D27</t>
  </si>
  <si>
    <t>black inclusions</t>
  </si>
  <si>
    <t xml:space="preserve">grey/brown surfaces </t>
  </si>
  <si>
    <t>orange surfaces, blister or different shape at the bottom of the sherd</t>
  </si>
  <si>
    <t xml:space="preserve"> 1.2? (or 1.4?) </t>
  </si>
  <si>
    <t>Min plate</t>
  </si>
  <si>
    <t>black, white and brown inclusions.</t>
  </si>
  <si>
    <t xml:space="preserve"> Brown surfaces </t>
  </si>
  <si>
    <t>Type not described by Quercia? but several rims came up in the bags. It is close to type 3.2 but with a more triangular rim.</t>
  </si>
  <si>
    <t>Inclusions predominantly black pellets.</t>
  </si>
  <si>
    <t xml:space="preserve">light brown surfaces. </t>
  </si>
  <si>
    <t xml:space="preserve">closer to 3.2 </t>
  </si>
  <si>
    <t>Mostly black pellets inclusions</t>
  </si>
  <si>
    <t xml:space="preserve">Reddish orange surfaces. </t>
  </si>
  <si>
    <t>compact matrix very few inclusions, some black inclusions.</t>
  </si>
  <si>
    <t>Brownish orange</t>
  </si>
  <si>
    <t>Section homogenous colour. Small round voids. White inclusions/yellowish and Brown/red (grog?)</t>
  </si>
  <si>
    <t xml:space="preserve">slip on the outside (cream slip), reddish orange surface inside. </t>
  </si>
  <si>
    <t>Orange surfaces and concretion on section (so hard to see inclusions)</t>
  </si>
  <si>
    <t>Small sherd</t>
  </si>
  <si>
    <t>Min plate?</t>
  </si>
  <si>
    <t>Bowl ?</t>
  </si>
  <si>
    <t>unclear rim attitude, edge too small or fragment too small. One of them is thick and could be a deep bowl.</t>
  </si>
  <si>
    <t>Large bowl</t>
  </si>
  <si>
    <t>Inclusions are yellowish white, black and red pellets of varying sizes. Void in the middle of the core parallel to the surface.</t>
  </si>
  <si>
    <t xml:space="preserve">Slipped and post deposition. </t>
  </si>
  <si>
    <t>large bowl / basin D36</t>
  </si>
  <si>
    <t>Light brownish orange surfaces</t>
  </si>
  <si>
    <t xml:space="preserve">Fine and thin wall, D15? </t>
  </si>
  <si>
    <t>Min bowl</t>
  </si>
  <si>
    <t>compact matrix with little inclusions and some red pellets.</t>
  </si>
  <si>
    <t xml:space="preserve">Pinkish orange surfaces </t>
  </si>
  <si>
    <t xml:space="preserve">close 3.4 with “thickened” rim and curvilinear body. </t>
  </si>
  <si>
    <t>Concretion or mortar on outside.</t>
  </si>
  <si>
    <t>balck and brown inclusions.</t>
  </si>
  <si>
    <t>Greenish white surfaces</t>
  </si>
  <si>
    <t>Type 3.3-3.4, slightly inverted (so exact type unsure) but seems to broaden</t>
  </si>
  <si>
    <t>Lime inclusions. A few black inclusions and slightly coming toward the interior of the pot.</t>
  </si>
  <si>
    <t>cream slip inside or outside. Reddish in section.</t>
  </si>
  <si>
    <t xml:space="preserve">3.5? although slightly thickened rim but pointy. </t>
  </si>
  <si>
    <t>Section: mix of pink and yellow (or is it yellow inclusions being really numerous?). A few black inclusions.</t>
  </si>
  <si>
    <t xml:space="preserve">Brown surfaces with some rilling marks. </t>
  </si>
  <si>
    <t>3.5?</t>
  </si>
  <si>
    <t>could belong to the same pot than the one above (similar description)</t>
  </si>
  <si>
    <t>Min bowl?</t>
  </si>
  <si>
    <t>Likely miniature</t>
  </si>
  <si>
    <t>Yellowish white inclusions in reddish pink surfaces.</t>
  </si>
  <si>
    <t xml:space="preserve"> remains of slip (cream/pinkish). </t>
  </si>
  <si>
    <t xml:space="preserve">Remains of slip on edge and light orange surfaces. </t>
  </si>
  <si>
    <t>close to 2.4 but flater rim.</t>
  </si>
  <si>
    <t>Deposition on section.</t>
  </si>
  <si>
    <t>Compact orange fabric.</t>
  </si>
  <si>
    <t xml:space="preserve">Slip all outer surface and inner surface. </t>
  </si>
  <si>
    <t xml:space="preserve">Close to 2.4 but also flater rim. </t>
  </si>
  <si>
    <t xml:space="preserve"> light pink core. One big void in the middle of the core parallel to surfaces</t>
  </si>
  <si>
    <t>greenish white surface and matrix</t>
  </si>
  <si>
    <t>Bowl form?</t>
  </si>
  <si>
    <t>slipped and light pink/orange surfaces.</t>
  </si>
  <si>
    <t xml:space="preserve"> possibly 2.4 </t>
  </si>
  <si>
    <t>Damaged or small (so could be part of other shapes).</t>
  </si>
  <si>
    <t>compact, white inclusions.</t>
  </si>
  <si>
    <t>greenish white/grey surfaces, Rilling marks visible</t>
  </si>
  <si>
    <t>similar than the one before but thicker rim.</t>
  </si>
  <si>
    <t>One half of the core is greenish. Pellets with varying colours (grey to red) and size/shape. One inclusion too small for naked eye seems to shin</t>
  </si>
  <si>
    <t xml:space="preserve"> reddish pink surface and possible remains of slip on the edge.e under light. Some rills</t>
  </si>
  <si>
    <t>Core is grey with grey inclusions and red inclusions in the margin.</t>
  </si>
  <si>
    <t xml:space="preserve">light brown, rillings visible on the inside (parallel and regular) and outside. </t>
  </si>
  <si>
    <t xml:space="preserve"> less compact fabric,  core lighter pink inclusions from white to reddish brown, varying size and shape.</t>
  </si>
  <si>
    <t>brownish orange, rilling marks visible</t>
  </si>
  <si>
    <t>Dark core. Very small white inclusions. Compact fabric.</t>
  </si>
  <si>
    <t>Thought it was a plate first</t>
  </si>
  <si>
    <t>one shiny inclusion; core is grey with grey pellets within.</t>
  </si>
  <si>
    <t>pinkish red surfaces</t>
  </si>
  <si>
    <t>Light brown core with very small inclusions</t>
  </si>
  <si>
    <t>Possible slip on the edge. L</t>
  </si>
  <si>
    <t xml:space="preserve"> slightly damaged but irregular rim. </t>
  </si>
  <si>
    <t xml:space="preserve"> Reddish orange section with pellets as inclusions.</t>
  </si>
  <si>
    <t>cream slip outer surface and light brown outer surface</t>
  </si>
  <si>
    <t>2.7?</t>
  </si>
  <si>
    <t>red/brown inclusions ad possibly black (no fresh break)</t>
  </si>
  <si>
    <t xml:space="preserve"> slipped? rillings visible</t>
  </si>
  <si>
    <t>White inclusions and pellets</t>
  </si>
  <si>
    <t xml:space="preserve">Remains a slip (?) </t>
  </si>
  <si>
    <t xml:space="preserve">variation of 2.7? A little bit more pointy. </t>
  </si>
  <si>
    <t>brown/grey inclusions</t>
  </si>
  <si>
    <t>Variation of 2.7, bowls D6, D8 or D9:</t>
  </si>
  <si>
    <t>(too small to assess curve)</t>
  </si>
  <si>
    <t>pink section with white inclusions</t>
  </si>
  <si>
    <t xml:space="preserve"> greyish white surface </t>
  </si>
  <si>
    <t>abraded by most likely post deposition process</t>
  </si>
  <si>
    <t>2.1-2.3 with pointy rim</t>
  </si>
  <si>
    <t>Crisp ware painted</t>
  </si>
  <si>
    <t>Crisp Ware, poorly fired</t>
  </si>
  <si>
    <t xml:space="preserve">Base </t>
  </si>
  <si>
    <t>dark brown or black sherds, set aside by Sagona</t>
  </si>
  <si>
    <t>black and white inclusions</t>
  </si>
  <si>
    <t>Thick rim but less inverted than type 2.4</t>
  </si>
  <si>
    <t>Bricky red ware</t>
  </si>
  <si>
    <t>Black and yellowish inclusions in red sections.</t>
  </si>
  <si>
    <t xml:space="preserve"> inscription -  Dark brown surfaces.</t>
  </si>
  <si>
    <t>rewashed,</t>
  </si>
  <si>
    <t>Yellowish inclusions</t>
  </si>
  <si>
    <t>One has a mottled surface.</t>
  </si>
  <si>
    <t>dark brown</t>
  </si>
  <si>
    <t>Pentola?</t>
  </si>
  <si>
    <t>Same type of inclusions</t>
  </si>
  <si>
    <t>Nearly black</t>
  </si>
  <si>
    <t>broken edge so only a bit remaining.</t>
  </si>
  <si>
    <t xml:space="preserve">Too fragmented and one is non-diagnostic but were set apart by Sagona </t>
  </si>
  <si>
    <t>F4 and F5</t>
  </si>
  <si>
    <t>rounded black inclusion.</t>
  </si>
  <si>
    <t>Pink Buff Imported</t>
  </si>
  <si>
    <t>F7?</t>
  </si>
  <si>
    <t>Shiny inclusions</t>
  </si>
  <si>
    <t xml:space="preserve">Summary from Sagona's report </t>
  </si>
  <si>
    <t>Crisp Ware painted</t>
  </si>
  <si>
    <t>Crisp Ware badly fired</t>
  </si>
  <si>
    <t>Bricked Red</t>
  </si>
  <si>
    <t>Buff</t>
  </si>
  <si>
    <t>Diagnostic</t>
  </si>
  <si>
    <t>Borg in-Nadur</t>
  </si>
  <si>
    <t>No</t>
  </si>
  <si>
    <t>Thick Rim,(is it possible that it is 352/18?), or Borg in nadur sample?</t>
  </si>
  <si>
    <t>Rim?</t>
  </si>
  <si>
    <t>small fragments with carination</t>
  </si>
  <si>
    <t>inclusions are dark brown or black pellets</t>
  </si>
  <si>
    <t xml:space="preserve">brittle and white/grey/greenish </t>
  </si>
  <si>
    <t xml:space="preserve"> 1.6 Quercia</t>
  </si>
  <si>
    <t xml:space="preserve">core different from surface, core is greenish grey with red pellets. </t>
  </si>
  <si>
    <t xml:space="preserve">reddish/pink surface, </t>
  </si>
  <si>
    <t>The difference between the core and the surface could suggest a slip (?) or a specific firing condition</t>
  </si>
  <si>
    <t>Compact fabric, some inclusions are small red pellets, rare white inclusions.</t>
  </si>
  <si>
    <t>Slip on the edge</t>
  </si>
  <si>
    <t xml:space="preserve"> accumulation of white material, possible post-depositional : calcium carbonate? Edges with fresh breaks don’t have it. </t>
  </si>
  <si>
    <t>brown core, red and brown inclusions (pellets)</t>
  </si>
  <si>
    <t xml:space="preserve">grey and pink surface (from firing), potential calcium carbonate deposition on one edge </t>
  </si>
  <si>
    <t>Plate or Min?</t>
  </si>
  <si>
    <t>brown/yellowish core, brown or red inclusions</t>
  </si>
  <si>
    <t xml:space="preserve">1.4 ? </t>
  </si>
  <si>
    <t>small fragment, diameter ~ 9 cm, maybe min?</t>
  </si>
  <si>
    <t>Bowl or min?</t>
  </si>
  <si>
    <t>slip and parallel rilling marks on the slip</t>
  </si>
  <si>
    <t>similarities with 3.5 or 2.4</t>
  </si>
  <si>
    <t>8cm of diameter: miniature?</t>
  </si>
  <si>
    <t>Diagnostic sherds</t>
  </si>
  <si>
    <t>F1</t>
  </si>
  <si>
    <t>most probably all F1. One has concretion but not chalky (very hard)</t>
  </si>
  <si>
    <t>F4 or 5</t>
  </si>
  <si>
    <t>Rim and Handle</t>
  </si>
  <si>
    <t>Yellowish white inclusions.</t>
  </si>
  <si>
    <t>inscription on the inside of the rim</t>
  </si>
  <si>
    <t>Pentola (B1):</t>
  </si>
  <si>
    <t>residual probably.</t>
  </si>
  <si>
    <t>Very compact, one visible inclusion (red)</t>
  </si>
  <si>
    <t xml:space="preserve">possibly slipped? Dark red surfaces and dark brown in section. </t>
  </si>
  <si>
    <t>thinner</t>
  </si>
  <si>
    <t>yellowish white inclusions with also dark patches visible in section</t>
  </si>
  <si>
    <t xml:space="preserve"> decorative line outer surface</t>
  </si>
  <si>
    <t xml:space="preserve"> or tegame?  Thinner</t>
  </si>
  <si>
    <t>Tegame?</t>
  </si>
  <si>
    <t>no fresh break but white visible inclusions</t>
  </si>
  <si>
    <t xml:space="preserve"> or pentola? small fragment </t>
  </si>
  <si>
    <t xml:space="preserve"> sherd with a small fragment of rim (or inner shoulder?). </t>
  </si>
  <si>
    <t>Dark brown possibly traces of burning</t>
  </si>
  <si>
    <t>F7</t>
  </si>
  <si>
    <t>Smoothened pink surface</t>
  </si>
  <si>
    <t xml:space="preserve">Darker core, margins are orange/pink, compact and no numerous inclusions </t>
  </si>
  <si>
    <t xml:space="preserve">Smoothened outside, Slippe outside (cream) and light greyish pink inside </t>
  </si>
  <si>
    <t>D9? 2.3?</t>
  </si>
  <si>
    <t>Rim is pointy (//earlier bowls) but slightly flaring. Looks like D9 however more globular (very rounded bottom)</t>
  </si>
  <si>
    <t>Pinkish red in section (same than inner surface), large inclusions black and brown (grog?) possible white inclusions (or post deposition?)</t>
  </si>
  <si>
    <t>Whitish slip/cream outer surface</t>
  </si>
  <si>
    <t>d6?</t>
  </si>
  <si>
    <t>More globular and triangular rim. The remaining rim is very small so based on the overall shape</t>
  </si>
  <si>
    <t>Orange in section, yellow inclusions</t>
  </si>
  <si>
    <t xml:space="preserve">Slipped outer surface, irregular. inner suface orange. </t>
  </si>
  <si>
    <t>1.5 or 1.6 or D27.1</t>
  </si>
  <si>
    <t>Irregular edge, crack wit big white inclusion, irregular base</t>
  </si>
  <si>
    <t>Min Bowl</t>
  </si>
  <si>
    <t>Grey and brown in section, small red and white inclusion</t>
  </si>
  <si>
    <t>Light brown surfaces</t>
  </si>
  <si>
    <t>Shape between 3.4 (rounded rim) and 3.5 (no broadening)</t>
  </si>
  <si>
    <t>Black inclusions in grey section, varied size and shape</t>
  </si>
  <si>
    <t>Greenish/Grey surface</t>
  </si>
  <si>
    <t>3.5 but less inverted</t>
  </si>
  <si>
    <t>Compact fabric, pink margin and grey core, rare fine white inclusions</t>
  </si>
  <si>
    <t>Slip? or smoothned surface</t>
  </si>
  <si>
    <t>3.5 but rim is nearly rolled inside</t>
  </si>
  <si>
    <t>Light brown section with black inclusions</t>
  </si>
  <si>
    <t>Light pinkish surface</t>
  </si>
  <si>
    <t>White and brown inclusions</t>
  </si>
  <si>
    <t>Dark brown and black</t>
  </si>
  <si>
    <t>Triangular rim - uncommon</t>
  </si>
  <si>
    <t>Greyish core and light pink margins, inclusions are small and brown (pellets?)</t>
  </si>
  <si>
    <t>Pinkish brown surface, base has rilling marks (and a few on the surface), surface powdery</t>
  </si>
  <si>
    <t xml:space="preserve">Core is greyish brown and margin light pink, inlcusions are brown and black of varying sizes </t>
  </si>
  <si>
    <t>Light brown surfaces, irregular.Powder texutre, rilling marks (regular in the base)</t>
  </si>
  <si>
    <t>3.5 but less inverted, no broadening</t>
  </si>
  <si>
    <t>pink in section, brownish red inclusions (grog?)</t>
  </si>
  <si>
    <t>Light pink with lightening at the rim</t>
  </si>
  <si>
    <t>Note: miniature cups/bowl are more varied than Quercia 2011</t>
  </si>
  <si>
    <t>greenish pink section, inclusion not visible</t>
  </si>
  <si>
    <t>Greensih grey surfaces, powdery surface</t>
  </si>
  <si>
    <t xml:space="preserve">Close to 3.4 (broadening of the rim) but inverted </t>
  </si>
  <si>
    <t>Light brown / cream section, compact and no visible inclusions</t>
  </si>
  <si>
    <t>Creem (slighly greenish outside)</t>
  </si>
  <si>
    <t>Brownish section, very small white inclusion</t>
  </si>
  <si>
    <t>Light brown and cream, not smoothened (patches comme si ça avait coulé)</t>
  </si>
  <si>
    <t>3.5 but broader</t>
  </si>
  <si>
    <t>powdery</t>
  </si>
  <si>
    <t>White and light red inclusions in black section</t>
  </si>
  <si>
    <t>Black surfaces. Incription or postdeposition/trowel?</t>
  </si>
  <si>
    <t>Triangular rim - as above</t>
  </si>
  <si>
    <t>Min?</t>
  </si>
  <si>
    <t>Small fragments, hard to know if small bowl/plate</t>
  </si>
  <si>
    <t xml:space="preserve">Orange margins and light brown in section, small red inclusions. </t>
  </si>
  <si>
    <t>Reddish orange surface, powdery, roug finish (comme si ça avait coulé)</t>
  </si>
  <si>
    <t>Shallow vessel, 3.5 but not inverted (no major broadening like in 3.4)</t>
  </si>
  <si>
    <t>Orange brown section, compact, one white inclusion seen in small fresh break</t>
  </si>
  <si>
    <t>cream, proably slipped outside but powdery, less regular in the inner surface</t>
  </si>
  <si>
    <t xml:space="preserve">Light orange section with brownish red inclusions, pellets? </t>
  </si>
  <si>
    <t>Inscription? Damage? no fired clay on the edges, trowel?  Grey brown surfaces</t>
  </si>
  <si>
    <t>3.5? not inverted but no broadening at the rim. Broadening at the base</t>
  </si>
  <si>
    <t>Section is dark grey, in small fresh break white and several inclusions darker (black) hard to see;</t>
  </si>
  <si>
    <t>Rough surface finish on outside, parallel rillings in the sinde. Brownish surfaces</t>
  </si>
  <si>
    <t>1.8?</t>
  </si>
  <si>
    <t xml:space="preserve">Rim is not finished well </t>
  </si>
  <si>
    <t>Light brwn core, one big black inclusion in fresh break and smaller brown inclusions</t>
  </si>
  <si>
    <t>Light brown inner surface (lighter close to the time) with rough surface finish (quite powdery), rilling marks (wet wiped? Razed ? Brushed?), light pink outer surface</t>
  </si>
  <si>
    <t>Brown margins and dark grey core, brown inclusions and very small white inclusions</t>
  </si>
  <si>
    <t>Brown surfaces, patches (remains of slip or damage?)</t>
  </si>
  <si>
    <t>Grey core and light brown margins, small black inclusions (pellets?)</t>
  </si>
  <si>
    <t>Light brownish surfaces, regular rilling marks visible</t>
  </si>
  <si>
    <t>1.5? (or 1.6?)</t>
  </si>
  <si>
    <t>Grey core very regular, marging same colour  than surface and small white inclusions</t>
  </si>
  <si>
    <t xml:space="preserve">Pinkish red surface, cream colour only on the edge. </t>
  </si>
  <si>
    <t>1.4 ? (base is similar)</t>
  </si>
  <si>
    <t xml:space="preserve">The rim is also close to 1.8 but the base is not. metal deposition on part of the sherd </t>
  </si>
  <si>
    <t>Brown in section, brown pellets inlcusions and white inclusions</t>
  </si>
  <si>
    <t>Outer dark brown surface and inner light brown surface (slipped most probbably, patchy on the edge)</t>
  </si>
  <si>
    <t>Grey in section with small white inclusions, one orange inclusion in fresh break</t>
  </si>
  <si>
    <t>Brownish grey outer sirface with one strike, unliely inscription but could be a damgae to the green or a trowel hit. inner surface is brownish.</t>
  </si>
  <si>
    <t>residual?</t>
  </si>
  <si>
    <t>Section is light pink with many voids and some white inclusion (looks like high fire temperature)</t>
  </si>
  <si>
    <t>Slipped, pinkish/creamish</t>
  </si>
  <si>
    <t>Brownish orange in section, pellets (brown?) and small white inclsuions</t>
  </si>
  <si>
    <t>Pinkish outer surface, cream colour close to the rim</t>
  </si>
  <si>
    <t>D6</t>
  </si>
  <si>
    <t>Pinkish orange margins, greyish section. Black and red inclusions pellets? some shiny inclusions?</t>
  </si>
  <si>
    <t>Cream surfaces, a few shiny inclusions (keep on the side)</t>
  </si>
  <si>
    <t>Fabric 1?</t>
  </si>
  <si>
    <t>Grey light brown section with black inlcusions and brown inclusions</t>
  </si>
  <si>
    <t>Grey surfaces with visible black inclusions</t>
  </si>
  <si>
    <t>Possible post deposition</t>
  </si>
  <si>
    <t xml:space="preserve">margin same colour than surface and grey core, very small white inclusions </t>
  </si>
  <si>
    <t>Pink and cream outer surface (slip?) and orange red inner surface, regular rilling marks</t>
  </si>
  <si>
    <t>Orange section , brownih orage pellets (grog?)</t>
  </si>
  <si>
    <t>Red in section with white inclusions (yellowish white inclusions)</t>
  </si>
  <si>
    <t xml:space="preserve">Cream slip inside and outside, rilling marks </t>
  </si>
  <si>
    <t xml:space="preserve">Light pink section, white black and red inlcusions. </t>
  </si>
  <si>
    <t>Powdery cream surfaces (slip?)</t>
  </si>
  <si>
    <t>Margins are light brown, core is grey, brown pellets(very small inclusion in compact fabric)</t>
  </si>
  <si>
    <t>inner furcae is reddish orange and uter sruface light brown</t>
  </si>
  <si>
    <t>Margins are brownish orange and core light grey (small white inclusions and brown/black pellets)</t>
  </si>
  <si>
    <t>Light pink surface toward cream (slip?) with a dark patch (burning??)</t>
  </si>
  <si>
    <t xml:space="preserve">Brownish orange section with numerous small white inclusions </t>
  </si>
  <si>
    <t>Cream outer surface and edge (slip), light pink inner surface except close to the edge</t>
  </si>
  <si>
    <t>Flattened rim, likely residual</t>
  </si>
  <si>
    <t>Same colour than surface in section, brown pellets (grog?) - similar colour than the matrix</t>
  </si>
  <si>
    <t>Light brown surfaces, irregular rilling marks</t>
  </si>
  <si>
    <t>Small white and dark brown inclusion in brown core all through section</t>
  </si>
  <si>
    <t>Cream slip outside with rilling marks and big iron rich inclusions, inner surface also slipped but more light pink in colour</t>
  </si>
  <si>
    <t>D7?</t>
  </si>
  <si>
    <t xml:space="preserve">Orange inclusions in light grey core, small white inclusions or deposition? </t>
  </si>
  <si>
    <t xml:space="preserve">Light brown surfaces </t>
  </si>
  <si>
    <t>yellowish  in section with brown and black pellets as inclusions (grog?)</t>
  </si>
  <si>
    <t xml:space="preserve">Whitish brown outisde or grey? Light pink in inside </t>
  </si>
  <si>
    <t>light brown in section with brown and black pellets as inclusions (grog?)</t>
  </si>
  <si>
    <t>Light brown outer surface and beige inside, inclusion visible from surfaces</t>
  </si>
  <si>
    <t>Yellowish brown in section with black inclusions (pellets?/grog?)</t>
  </si>
  <si>
    <t xml:space="preserve">Greyish/light brown surfaces </t>
  </si>
  <si>
    <t xml:space="preserve">Brownish orange </t>
  </si>
  <si>
    <t>Triangular rim close to D7 but seem to be a shallow vessel (maybe a miniature) similar rim than the triangular rim cited above. Broadening of the wall (maybe for base?</t>
  </si>
  <si>
    <t>Margins same than surface and gry core, a few brown inclusion visible, compact</t>
  </si>
  <si>
    <t>Reddish brown surfaces, a lot of post-depositional on section; CACO3</t>
  </si>
  <si>
    <t>Brown section with white inclusion (lime?) and one big black inclusion, angular in the small fresh break (possibly grog?)</t>
  </si>
  <si>
    <t>Cream outer surface and light greyish brown inner, powdery</t>
  </si>
  <si>
    <t>2.6-7</t>
  </si>
  <si>
    <t>Margins orangish brown and darker brown core with small dark brown inclusions</t>
  </si>
  <si>
    <t>D6 or D9</t>
  </si>
  <si>
    <t>Thinner than the other, rim quite small for rim attitude. Could it be min?</t>
  </si>
  <si>
    <t xml:space="preserve">Bowl or min? </t>
  </si>
  <si>
    <t>Light brown/pink section with very small white inclusions</t>
  </si>
  <si>
    <t>Cream surfaces (slip?)</t>
  </si>
  <si>
    <t>D9?</t>
  </si>
  <si>
    <t>Brownish orange in section with pellets of same colour</t>
  </si>
  <si>
    <t xml:space="preserve">Light brownish pink </t>
  </si>
  <si>
    <t>pink and brown core with small white inclusions</t>
  </si>
  <si>
    <t>Cream surfaces with slip</t>
  </si>
  <si>
    <t>2.4?</t>
  </si>
  <si>
    <t xml:space="preserve">Small fragments, most probably plate forms </t>
  </si>
  <si>
    <t>Grey and brown in section, small grey inclusions (pellets?)</t>
  </si>
  <si>
    <t xml:space="preserve">Grey surfaces </t>
  </si>
  <si>
    <t>Margins same than surfaces and light grey core, small white and brown inclusions</t>
  </si>
  <si>
    <t xml:space="preserve">Light pink/orange </t>
  </si>
  <si>
    <t>1.6? or earlier?</t>
  </si>
  <si>
    <t>Thicker small fragment</t>
  </si>
  <si>
    <t xml:space="preserve">Light pinkinsh brown core with small brown pellets </t>
  </si>
  <si>
    <t>Brown core with small white and darker brown inclusions</t>
  </si>
  <si>
    <t xml:space="preserve">Light orange- brown inner and light brown (beige) outer </t>
  </si>
  <si>
    <t>1.4? rounded rim</t>
  </si>
  <si>
    <t>Unsure shape (two could be lids?) or edge too small for rim attitude</t>
  </si>
  <si>
    <t>Orange core and brownnish/red inclusions</t>
  </si>
  <si>
    <r>
      <rPr>
        <rFont val="Arial"/>
        <b/>
        <color theme="1"/>
      </rPr>
      <t>1.4</t>
    </r>
    <r>
      <rPr>
        <rFont val="Arial"/>
        <color theme="1"/>
      </rPr>
      <t xml:space="preserve"> or 1.6?</t>
    </r>
  </si>
  <si>
    <t>D29 and D36?</t>
  </si>
  <si>
    <t>Storage jar?</t>
  </si>
  <si>
    <t>Black inclusions (grog?)</t>
  </si>
  <si>
    <t>close to D71</t>
  </si>
  <si>
    <t>Large bowl or jar?</t>
  </si>
  <si>
    <t xml:space="preserve">A few Large inclusions, iron rich brown material (grog?) </t>
  </si>
  <si>
    <t>Cracked and friable fabric, greenish surfaces</t>
  </si>
  <si>
    <t>Light pink/orange, visible rilling marks</t>
  </si>
  <si>
    <t>Grey inclusions of varied shapes, a few brown inclusions and white inclusions in small fresh break</t>
  </si>
  <si>
    <t>Small fragments or unclear rim attitude</t>
  </si>
  <si>
    <t>Core is brown with white and brown inclusions</t>
  </si>
  <si>
    <t>Cream (powdery) outer surface (possibly slipped) and light brown inner surface.</t>
  </si>
  <si>
    <t>Orange in section, small white inclusions (or post deposit?)</t>
  </si>
  <si>
    <t xml:space="preserve">Plate? </t>
  </si>
  <si>
    <t>Orange in section, small white inclusions and one large void visible in break</t>
  </si>
  <si>
    <t xml:space="preserve">Brown outer, cream slip top inner edge </t>
  </si>
  <si>
    <t>Thought it was a jug because of rim attitude but there seems to be slip on the edge of the inside surface</t>
  </si>
  <si>
    <t>Dark brown section with small white inclusions</t>
  </si>
  <si>
    <t xml:space="preserve">Brownish red surface </t>
  </si>
  <si>
    <t>Rolled rim ? D26.3?</t>
  </si>
  <si>
    <t>Diagnostic body?</t>
  </si>
  <si>
    <t>Put aside by the archaeologist, possibly part of a neck</t>
  </si>
  <si>
    <t>Urn and urn?</t>
  </si>
  <si>
    <t>Reddish and white inclusions</t>
  </si>
  <si>
    <t>Painted red and cream slip</t>
  </si>
  <si>
    <t>Body</t>
  </si>
  <si>
    <t>Pinkish orange section, some white inclusion</t>
  </si>
  <si>
    <t xml:space="preserve">Inscribed possibly LT? Pinkish orange surface </t>
  </si>
  <si>
    <t>Not extracted before but baged</t>
  </si>
  <si>
    <t>Others</t>
  </si>
  <si>
    <t>Generic fabric, most likely F1 but quick count. Imports could be mixed within</t>
  </si>
  <si>
    <t>Full total</t>
  </si>
  <si>
    <t>described</t>
  </si>
  <si>
    <t>Crisp Ware/Crisp Ware gritty?</t>
  </si>
  <si>
    <t>Trefoil</t>
  </si>
  <si>
    <t>Diagnostic body sherds</t>
  </si>
  <si>
    <t>Unrecognised rims</t>
  </si>
  <si>
    <t>Coarse-Ware (handmade)</t>
  </si>
  <si>
    <t>Sagona highlights 1 gritty variant but two could fit the description</t>
  </si>
  <si>
    <t>Thick Jar?</t>
  </si>
  <si>
    <t>Deep vessel, basin</t>
  </si>
  <si>
    <t>D36?</t>
  </si>
  <si>
    <t>Jug?</t>
  </si>
  <si>
    <t>Open forms</t>
  </si>
  <si>
    <t>Fragments</t>
  </si>
  <si>
    <t xml:space="preserve">Plates ? </t>
  </si>
  <si>
    <t>including possible min? Small fragments</t>
  </si>
  <si>
    <t>Small fragments</t>
  </si>
  <si>
    <t>Sizes of inclusions differ.  Mostly white inclusions and clay pellets/grog/iron rich content. These might not be visible when sherds are fired uniformly through sections. One or two shiny inclusions against light (too small to be described naked eye). Mostly linear voids parallel to surface.</t>
  </si>
  <si>
    <t>OccasionalPatchy slip, ribbed, surface is razed/brushed/wiped and often mottled red/orange to greenish</t>
  </si>
  <si>
    <t>Poorly fired</t>
  </si>
  <si>
    <t>Large voids (more than 0.5cm long) and white inclusions, some of them seem dislodged. Rare small black inclusions.</t>
  </si>
  <si>
    <t>Same than above</t>
  </si>
  <si>
    <t>Blister so shape could have changed</t>
  </si>
  <si>
    <t>purple core/brown or grey margins. Numerous white inclusions of different sizes (possible limestone and foraminfera, one shiny inclusion at least and one reddish inclusion in small fresh break)</t>
  </si>
  <si>
    <t>slipped, greenish/cream slip in colour</t>
  </si>
  <si>
    <t>small white inclusions and the red/grey pellets</t>
  </si>
  <si>
    <t>More evenly fired</t>
  </si>
  <si>
    <t>small white inclusions and the red/grey pellets and one/two shiny inclusions and voids</t>
  </si>
  <si>
    <t>White inclusions</t>
  </si>
  <si>
    <t>Slipped outside</t>
  </si>
  <si>
    <t>Grey core, white limey inclusions of varied size</t>
  </si>
  <si>
    <t>A few black inclusion of 2 mm on surface, hard to see inclusions in small fresh break due to colour although some white inclusions</t>
  </si>
  <si>
    <t>greenish/ grey or white surface with rillings which could be razed</t>
  </si>
  <si>
    <t>iron rich material (clay pellets?)</t>
  </si>
  <si>
    <t>rough surface finish like most the assemblage and different firing based on surface colour.</t>
  </si>
  <si>
    <t>1.7 and 1.6</t>
  </si>
  <si>
    <t>numerous black/brown irregular in shape and size inclusions seen on surface which are possibly clay/iron rich content which can be seen in section (this common patch) which are black in the greenish/yellowish core and red in the margins.</t>
  </si>
  <si>
    <t>Base is highly irregular and has rilling marks. Post depositional alteration possible.</t>
  </si>
  <si>
    <t>One is slipped</t>
  </si>
  <si>
    <t>1.3?</t>
  </si>
  <si>
    <t>pointy rim</t>
  </si>
  <si>
    <t xml:space="preserve">orange and pinkish orange </t>
  </si>
  <si>
    <t>1.4-1.6?</t>
  </si>
  <si>
    <t>Smaller sherds</t>
  </si>
  <si>
    <t>different colour on surface (reminiscent of fabric 4) due to firing</t>
  </si>
  <si>
    <t>1.6-1.7</t>
  </si>
  <si>
    <t>numerous inclusions which could be clay pellets (black in areas where the vessel is fully black and reddish otherwise)</t>
  </si>
  <si>
    <t>Black sherd</t>
  </si>
  <si>
    <t>This plate was likely fired in reducing atmosphere.</t>
  </si>
  <si>
    <t>Whitish inclusions (looks lime or other CaCO3</t>
  </si>
  <si>
    <t>Slip?</t>
  </si>
  <si>
    <t xml:space="preserve"> 3.4 or 3.5 but quite thick (rim is damaged but seem pointy, not inverted) so possibly earlier, smoothened base.</t>
  </si>
  <si>
    <t>Frequent very small yellowish white inclusions.</t>
  </si>
  <si>
    <t>. Possible slip whitish outside surface? (creamy colour)</t>
  </si>
  <si>
    <t>close to shape 3.4, shallow bowl</t>
  </si>
  <si>
    <t>red angular inclusions (sparse in fresh break)</t>
  </si>
  <si>
    <t>ellowish (maybe slipped?), small white inclusions clustered closer to outer surface</t>
  </si>
  <si>
    <t>thinner wall, less inverted but pointy rim</t>
  </si>
  <si>
    <t>Rim: 1 quite thin whitish/ greenish. Also friable, shape similar than profile just above. Greenish matrix inside with some pink very small either inclusion (or fabric)</t>
  </si>
  <si>
    <t xml:space="preserve">Diagnostic count </t>
  </si>
  <si>
    <t>Have a smoothened internal surface (unsure if slipped), orange (not outside)</t>
  </si>
  <si>
    <t>Profie</t>
  </si>
  <si>
    <t>mottled with grey on one surface</t>
  </si>
  <si>
    <t>low vessel, The rim is irregular.</t>
  </si>
  <si>
    <t>smoothened / slipped surface one yellow outer surfacee and one orange, 2 have grey patches from cooking or the firing. One has paint brush or wet wiped marks on the surface (irregular rills in several directions)</t>
  </si>
  <si>
    <t>one with smoothened/or slipped</t>
  </si>
  <si>
    <t>small fragments</t>
  </si>
  <si>
    <t>1 was set aside because calcite on one surface could be post-deposition, set aside for photography</t>
  </si>
  <si>
    <t>not identified</t>
  </si>
  <si>
    <t>too small and rim attitude unclear (eg. one could be a jug or bowl?)</t>
  </si>
  <si>
    <t>trefoil jug</t>
  </si>
  <si>
    <t>flask</t>
  </si>
  <si>
    <t>White inclusions (limestone?)</t>
  </si>
  <si>
    <t>small fragments, slipped on the outside of both of them</t>
  </si>
  <si>
    <t>thick, slipped with dark grey core</t>
  </si>
  <si>
    <t>Storage vessel? Flat top amphora or jar?</t>
  </si>
  <si>
    <t>large bowl or basin</t>
  </si>
  <si>
    <t>Very small fragments</t>
  </si>
  <si>
    <t>Core colour is red with red inclusions (both round and angular), 1 grey inclusion slightly shiny, mic picture taken.</t>
  </si>
  <si>
    <t>brownish orange (surface with rilling marks, possibly wiped or brushed or razed)</t>
  </si>
  <si>
    <t>Type 3.4</t>
  </si>
  <si>
    <t>Base has concentric string marks</t>
  </si>
  <si>
    <t>Fabric is greenish white with black inclusions and brown inclusions, varying shape and size.</t>
  </si>
  <si>
    <t>Brittle, cracks visible. One soothing mark on part of the rim. Some rills visible on inside</t>
  </si>
  <si>
    <t>between 3.4 and 3.5</t>
  </si>
  <si>
    <t>Grey core with red and black inclusions, varied shapes and sizes</t>
  </si>
  <si>
    <t>Brown and brownish white</t>
  </si>
  <si>
    <t>type between 3.4 and 3.5</t>
  </si>
  <si>
    <t>dark core and black pellets in core</t>
  </si>
  <si>
    <t>light red surfaces</t>
  </si>
  <si>
    <t>3.5 variation</t>
  </si>
  <si>
    <t>light reddish core with small white inclusions</t>
  </si>
  <si>
    <t>Light brown fabric, compact with rare inclusions, two small red visible in fresh breaks and small white inclusions</t>
  </si>
  <si>
    <t>Numerous white inclusions, varied size, compact red matrix</t>
  </si>
  <si>
    <t>slip only on edge?</t>
  </si>
  <si>
    <t>Numerous white inclusions, varied size, compact red matrix, one shiny inclusion</t>
  </si>
  <si>
    <t>Slipped sherd</t>
  </si>
  <si>
    <t xml:space="preserve">Inclusions are white and some of them look like decomposition of calcite under the microscope. 
</t>
  </si>
  <si>
    <t>traces of slip on the edge of the rim,</t>
  </si>
  <si>
    <t>uter margin close to outer surface is dark grey, core is greenish and margin close to inner surface is surface colour. Inclusions are black, brown and red pellets (possible grog or iron rich incusions).</t>
  </si>
  <si>
    <t>Surface pinkish orange finish: wet wiped, razed or brushed as lines are in all directions on outer surface.</t>
  </si>
  <si>
    <t>dislodged inclusion or blister close to the rim</t>
  </si>
  <si>
    <t>core is grey/green and margins same colour than surface. Very compact fabric, inclusions not really visible with the eye except some small pellets</t>
  </si>
  <si>
    <t>pinkish orange</t>
  </si>
  <si>
    <t>Inclusions: red pellets and possibly white inclusions</t>
  </si>
  <si>
    <t>pinkish surface and all through section,  some regular rilling marks on outer surface. </t>
  </si>
  <si>
    <t>red pellets inclusions(possible grogs, some are not rounded)</t>
  </si>
  <si>
    <t>outer is slipped (one lump from when it was applied was fired)</t>
  </si>
  <si>
    <t>pinkish orange, compact fabric, small brown pellet and very small white inclusions</t>
  </si>
  <si>
    <t>Pale cream inside the surface (greenish and orange), brownish pink section</t>
  </si>
  <si>
    <t>white inclusions and a few black inclusions.</t>
  </si>
  <si>
    <t>Brown inclusions (possible grog, larger than usual pellets irregular size pottery), light brown in core</t>
  </si>
  <si>
    <t xml:space="preserve">pinkish orange, rillings outer surface. </t>
  </si>
  <si>
    <t>D9</t>
  </si>
  <si>
    <t>light brown core some shiny inclusions (one photo taken with microscope) and black inclusions and white inclusions</t>
  </si>
  <si>
    <t>Grey/white surfaces</t>
  </si>
  <si>
    <t>large brown inclusions in fresh break</t>
  </si>
  <si>
    <t>pale brownish pink inclusions and red section with white inclusions.</t>
  </si>
  <si>
    <t>D9.3</t>
  </si>
  <si>
    <t>red section through.</t>
  </si>
  <si>
    <t>slip cream</t>
  </si>
  <si>
    <t>D6.1</t>
  </si>
  <si>
    <t>Small fragments,  some could be rims of other pots, some have edges close to types 1.4-6 2 fragments 1.3?</t>
  </si>
  <si>
    <t>Compact fabric, very small white inclusions.</t>
  </si>
  <si>
    <t>smoothened even on base. White slip on the edge only. Possibly residual </t>
  </si>
  <si>
    <t>whitish fabric, very chalky</t>
  </si>
  <si>
    <t>1.3-1.4</t>
  </si>
  <si>
    <t>core and pellets</t>
  </si>
  <si>
    <t>Reddish surfaces</t>
  </si>
  <si>
    <t>black and brown pellets</t>
  </si>
  <si>
    <t>Brown outer surface and reddish brown inner,</t>
  </si>
  <si>
    <t xml:space="preserve">grey core </t>
  </si>
  <si>
    <t>Residual?</t>
  </si>
  <si>
    <t xml:space="preserve">Dark core,black inclusions (?) and few white inclusions (2 in fresh break)
</t>
  </si>
  <si>
    <t>orange surfaces, wet wiped/brush/razing marks (rillings)</t>
  </si>
  <si>
    <t>brownish/greyish surfaces, crack (brittle?)</t>
  </si>
  <si>
    <t>Fragment, post deposition of calcite?</t>
  </si>
  <si>
    <t>black inclusins</t>
  </si>
  <si>
    <t>greenish / yellow surfaces, rilling marks outside</t>
  </si>
  <si>
    <t>brown inner surface and greenish yellow outer, pinkish margins.</t>
  </si>
  <si>
    <t xml:space="preserve">rim slightly broken </t>
  </si>
  <si>
    <t>Colour through section quite homogeneous, pinkish orange</t>
  </si>
  <si>
    <t>rillings, wet wiped/razing/brush marks?</t>
  </si>
  <si>
    <t>black inclusions and brown; pellets (grog???)</t>
  </si>
  <si>
    <t>grey outer surface and brownish</t>
  </si>
  <si>
    <t>grey core and black inclusions? (no fresh break)</t>
  </si>
  <si>
    <t>One surface slipped cream and one pinkish</t>
  </si>
  <si>
    <t>core is dark grey and margins light brownish pink. Pellets inclusions.</t>
  </si>
  <si>
    <t>INSCRIPTION,probably LT, Slip on the outer surface of the sherd and stop at the edge on inner surface which is reddish orange</t>
  </si>
  <si>
    <t>D8?</t>
  </si>
  <si>
    <t>F1?</t>
  </si>
  <si>
    <t>some black inclusion, unsure about the fabric as some black inclusions in fresh break. Dark orange fabric with some small white inclusions.</t>
  </si>
  <si>
    <t>D5</t>
  </si>
  <si>
    <t>F4 / F5?</t>
  </si>
  <si>
    <t>Bowl/plate</t>
  </si>
  <si>
    <t>Inclusions mostly small white</t>
  </si>
  <si>
    <t>. Dark colour.</t>
  </si>
  <si>
    <t>Unsure classification.</t>
  </si>
  <si>
    <t>1 has a bubble possibly from firing and the dark surfaces might be a result from firings</t>
  </si>
  <si>
    <t>F4 / F5</t>
  </si>
  <si>
    <t>Very small fragment</t>
  </si>
  <si>
    <t>parse small white inclusion in fresh break.</t>
  </si>
  <si>
    <t>reddish orange surface side and brownish red outside,Rilling marks visible on surfaces.</t>
  </si>
  <si>
    <t>Small white inclusions.</t>
  </si>
  <si>
    <t xml:space="preserve">Dark brown </t>
  </si>
  <si>
    <t>no fresh break as small fragment</t>
  </si>
  <si>
    <t>Dark brown/grey/rilling marks on the inner surface</t>
  </si>
  <si>
    <t>F4 / F5 ?</t>
  </si>
  <si>
    <t>compact, very small white inclusions</t>
  </si>
  <si>
    <t>Qolla?</t>
  </si>
  <si>
    <t>Rilling marks on the surfaces and small black marks.</t>
  </si>
  <si>
    <t>little is left of the rim itself</t>
  </si>
  <si>
    <t>small fragments of rims not identified</t>
  </si>
  <si>
    <t>Tot to subsample from</t>
  </si>
</sst>
</file>

<file path=xl/styles.xml><?xml version="1.0" encoding="utf-8"?>
<styleSheet xmlns="http://schemas.openxmlformats.org/spreadsheetml/2006/main" xmlns:x14ac="http://schemas.microsoft.com/office/spreadsheetml/2009/9/ac" xmlns:mc="http://schemas.openxmlformats.org/markup-compatibility/2006">
  <fonts count="27">
    <font>
      <sz val="10.0"/>
      <color rgb="FF000000"/>
      <name val="Arial"/>
      <scheme val="minor"/>
    </font>
    <font>
      <color theme="1"/>
      <name val="Arial"/>
    </font>
    <font>
      <color theme="1"/>
      <name val="Arial"/>
      <scheme val="minor"/>
    </font>
    <font>
      <i/>
      <color theme="1"/>
      <name val="Arial"/>
      <scheme val="minor"/>
    </font>
    <font>
      <i/>
      <color theme="1"/>
      <name val="Arial"/>
    </font>
    <font/>
    <font>
      <b/>
      <color theme="1"/>
      <name val="Arial"/>
    </font>
    <font>
      <sz val="10.0"/>
      <color theme="1"/>
      <name val="Arial"/>
      <scheme val="minor"/>
    </font>
    <font>
      <sz val="12.0"/>
      <color rgb="FF000000"/>
      <name val="Times"/>
    </font>
    <font>
      <i/>
      <sz val="12.0"/>
      <color rgb="FF1155CC"/>
      <name val="Times"/>
    </font>
    <font>
      <sz val="14.0"/>
      <color theme="1"/>
      <name val="Arial"/>
      <scheme val="minor"/>
    </font>
    <font>
      <sz val="12.0"/>
      <color rgb="FF1155CC"/>
      <name val="Times"/>
    </font>
    <font>
      <b/>
      <sz val="12.0"/>
      <color rgb="FF1155CC"/>
      <name val="Arial"/>
      <scheme val="minor"/>
    </font>
    <font>
      <i/>
      <sz val="12.0"/>
      <color rgb="FF1155CC"/>
      <name val="Arial"/>
      <scheme val="minor"/>
    </font>
    <font>
      <sz val="12.0"/>
      <color rgb="FF1155CC"/>
      <name val="Arial"/>
      <scheme val="minor"/>
    </font>
    <font>
      <sz val="12.0"/>
      <color rgb="FF000000"/>
      <name val="Arial"/>
      <scheme val="minor"/>
    </font>
    <font>
      <sz val="10.0"/>
      <color rgb="FF9900FF"/>
      <name val="Arial"/>
      <scheme val="minor"/>
    </font>
    <font>
      <u/>
      <color theme="1"/>
      <name val="Arial"/>
      <scheme val="minor"/>
    </font>
    <font>
      <b/>
      <sz val="10.0"/>
      <color rgb="FF1155CC"/>
      <name val="Arial"/>
      <scheme val="minor"/>
    </font>
    <font>
      <i/>
      <sz val="10.0"/>
      <color rgb="FF1155CC"/>
      <name val="Arial"/>
      <scheme val="minor"/>
    </font>
    <font>
      <sz val="10.0"/>
      <color rgb="FF1155CC"/>
      <name val="Arial"/>
      <scheme val="minor"/>
    </font>
    <font>
      <u/>
      <sz val="10.0"/>
      <color rgb="FF000000"/>
      <name val="Arial"/>
      <scheme val="minor"/>
    </font>
    <font>
      <sz val="11.0"/>
      <color rgb="FF000000"/>
      <name val="Arial"/>
    </font>
    <font>
      <sz val="11.0"/>
      <color rgb="FF000000"/>
      <name val="&quot;Arial&quot;"/>
    </font>
    <font>
      <color rgb="FF000000"/>
      <name val="&quot;Arial&quot;"/>
    </font>
    <font>
      <i/>
      <sz val="11.0"/>
      <color rgb="FF000000"/>
      <name val="Arial"/>
    </font>
    <font>
      <sz val="11.0"/>
      <color rgb="FF000000"/>
      <name val="Arial"/>
      <scheme val="minor"/>
    </font>
  </fonts>
  <fills count="8">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CCCCCC"/>
        <bgColor rgb="FFCCCCCC"/>
      </patternFill>
    </fill>
    <fill>
      <patternFill patternType="solid">
        <fgColor theme="1"/>
        <bgColor theme="1"/>
      </patternFill>
    </fill>
    <fill>
      <patternFill patternType="solid">
        <fgColor rgb="FFFF0000"/>
        <bgColor rgb="FFFF0000"/>
      </patternFill>
    </fill>
    <fill>
      <patternFill patternType="solid">
        <fgColor rgb="FF434343"/>
        <bgColor rgb="FF434343"/>
      </patternFill>
    </fill>
  </fills>
  <borders count="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2" fontId="1" numFmtId="0" xfId="0" applyAlignment="1" applyFill="1" applyFont="1">
      <alignment readingOrder="0" shrinkToFit="0" vertical="bottom" wrapText="1"/>
    </xf>
    <xf borderId="0" fillId="0" fontId="1" numFmtId="0" xfId="0" applyAlignment="1" applyFont="1">
      <alignment vertical="bottom"/>
    </xf>
    <xf borderId="0" fillId="0" fontId="2" numFmtId="0" xfId="0" applyAlignment="1" applyFont="1">
      <alignment readingOrder="0"/>
    </xf>
    <xf borderId="0" fillId="0" fontId="3" numFmtId="0" xfId="0" applyAlignment="1" applyFont="1">
      <alignment readingOrder="0"/>
    </xf>
    <xf borderId="0" fillId="0" fontId="4" numFmtId="0" xfId="0" applyAlignment="1" applyFont="1">
      <alignment shrinkToFit="0" vertical="bottom" wrapText="0"/>
    </xf>
    <xf borderId="1" fillId="0" fontId="1" numFmtId="0" xfId="0" applyAlignment="1" applyBorder="1" applyFont="1">
      <alignment vertical="bottom"/>
    </xf>
    <xf borderId="0" fillId="0" fontId="1" numFmtId="0" xfId="0" applyAlignment="1" applyFont="1">
      <alignment readingOrder="0" vertical="bottom"/>
    </xf>
    <xf borderId="2" fillId="0" fontId="1" numFmtId="0" xfId="0" applyAlignment="1" applyBorder="1" applyFont="1">
      <alignment shrinkToFit="0" vertical="bottom" wrapText="1"/>
    </xf>
    <xf borderId="3" fillId="0" fontId="5" numFmtId="0" xfId="0" applyBorder="1" applyFont="1"/>
    <xf borderId="4" fillId="0" fontId="5" numFmtId="0" xfId="0" applyBorder="1" applyFont="1"/>
    <xf borderId="1" fillId="0" fontId="1" numFmtId="0" xfId="0" applyAlignment="1" applyBorder="1" applyFont="1">
      <alignment shrinkToFit="0" vertical="bottom" wrapText="0"/>
    </xf>
    <xf borderId="1" fillId="0" fontId="1" numFmtId="0" xfId="0" applyAlignment="1" applyBorder="1" applyFont="1">
      <alignment readingOrder="0" shrinkToFit="0" vertical="bottom" wrapText="1"/>
    </xf>
    <xf borderId="0" fillId="2" fontId="6" numFmtId="0" xfId="0" applyAlignment="1" applyFont="1">
      <alignment horizontal="center" readingOrder="0" shrinkToFit="0" vertical="bottom" wrapText="1"/>
    </xf>
    <xf borderId="1" fillId="0" fontId="1" numFmtId="0" xfId="0" applyAlignment="1" applyBorder="1" applyFont="1">
      <alignment horizontal="right" vertical="bottom"/>
    </xf>
    <xf borderId="0" fillId="3" fontId="1" numFmtId="0" xfId="0" applyAlignment="1" applyFill="1" applyFont="1">
      <alignment horizontal="center" shrinkToFit="0" vertical="bottom" wrapText="1"/>
    </xf>
    <xf borderId="0" fillId="0" fontId="6" numFmtId="0" xfId="0" applyAlignment="1" applyFont="1">
      <alignment readingOrder="0" vertical="bottom"/>
    </xf>
    <xf borderId="0" fillId="4" fontId="2" numFmtId="0" xfId="0" applyAlignment="1" applyFill="1" applyFont="1">
      <alignment readingOrder="0" shrinkToFit="0" wrapText="1"/>
    </xf>
    <xf borderId="0" fillId="4" fontId="2" numFmtId="0" xfId="0" applyAlignment="1" applyFont="1">
      <alignment shrinkToFit="0" wrapText="1"/>
    </xf>
    <xf borderId="0" fillId="0" fontId="7" numFmtId="0" xfId="0" applyAlignment="1" applyFont="1">
      <alignment readingOrder="0"/>
    </xf>
    <xf borderId="0" fillId="0" fontId="0" numFmtId="0" xfId="0" applyAlignment="1" applyFont="1">
      <alignment readingOrder="0"/>
    </xf>
    <xf borderId="0" fillId="0" fontId="7" numFmtId="0" xfId="0" applyFont="1"/>
    <xf borderId="0" fillId="0" fontId="8" numFmtId="0" xfId="0" applyAlignment="1" applyFont="1">
      <alignment readingOrder="0"/>
    </xf>
    <xf borderId="0" fillId="0" fontId="2" numFmtId="0" xfId="0" applyFont="1"/>
    <xf borderId="0" fillId="5" fontId="2" numFmtId="0" xfId="0" applyFill="1" applyFont="1"/>
    <xf borderId="0" fillId="0" fontId="9" numFmtId="0" xfId="0" applyAlignment="1" applyFont="1">
      <alignment readingOrder="0"/>
    </xf>
    <xf borderId="0" fillId="0" fontId="10" numFmtId="0" xfId="0" applyAlignment="1" applyFont="1">
      <alignment readingOrder="0"/>
    </xf>
    <xf borderId="0" fillId="0" fontId="2" numFmtId="0" xfId="0" applyAlignment="1" applyFont="1">
      <alignment readingOrder="0" shrinkToFit="0" wrapText="1"/>
    </xf>
    <xf borderId="0" fillId="0" fontId="11" numFmtId="0" xfId="0" applyAlignment="1" applyFont="1">
      <alignment readingOrder="0"/>
    </xf>
    <xf borderId="2" fillId="0" fontId="2" numFmtId="0" xfId="0" applyAlignment="1" applyBorder="1" applyFont="1">
      <alignment readingOrder="0" shrinkToFit="0" wrapText="1"/>
    </xf>
    <xf borderId="1" fillId="0" fontId="2" numFmtId="0" xfId="0" applyAlignment="1" applyBorder="1" applyFont="1">
      <alignment readingOrder="0" shrinkToFit="0" wrapText="1"/>
    </xf>
    <xf borderId="1" fillId="0" fontId="2" numFmtId="0" xfId="0" applyAlignment="1" applyBorder="1" applyFont="1">
      <alignment shrinkToFit="0" wrapText="1"/>
    </xf>
    <xf borderId="1" fillId="6" fontId="2" numFmtId="0" xfId="0" applyAlignment="1" applyBorder="1" applyFill="1" applyFont="1">
      <alignment readingOrder="0" shrinkToFit="0" wrapText="1"/>
    </xf>
    <xf borderId="0" fillId="0" fontId="11" numFmtId="0" xfId="0" applyFont="1"/>
    <xf borderId="1" fillId="0" fontId="2" numFmtId="0" xfId="0" applyBorder="1" applyFont="1"/>
    <xf borderId="5" fillId="0" fontId="10" numFmtId="0" xfId="0" applyAlignment="1" applyBorder="1" applyFont="1">
      <alignment readingOrder="0"/>
    </xf>
    <xf borderId="6" fillId="0" fontId="5" numFmtId="0" xfId="0" applyBorder="1" applyFont="1"/>
    <xf borderId="1" fillId="0" fontId="2" numFmtId="0" xfId="0" applyAlignment="1" applyBorder="1" applyFont="1">
      <alignment readingOrder="0"/>
    </xf>
    <xf borderId="0" fillId="0" fontId="12" numFmtId="0" xfId="0" applyAlignment="1" applyFont="1">
      <alignment readingOrder="0"/>
    </xf>
    <xf borderId="0" fillId="7" fontId="2" numFmtId="0" xfId="0" applyFill="1" applyFont="1"/>
    <xf borderId="0" fillId="7" fontId="13" numFmtId="0" xfId="0" applyAlignment="1" applyFont="1">
      <alignment readingOrder="0"/>
    </xf>
    <xf borderId="0" fillId="0" fontId="14" numFmtId="0" xfId="0" applyAlignment="1" applyFont="1">
      <alignment readingOrder="0"/>
    </xf>
    <xf borderId="5" fillId="0" fontId="15" numFmtId="0" xfId="0" applyAlignment="1" applyBorder="1" applyFont="1">
      <alignment readingOrder="0"/>
    </xf>
    <xf borderId="7" fillId="0" fontId="5" numFmtId="0" xfId="0" applyBorder="1" applyFont="1"/>
    <xf borderId="0" fillId="0" fontId="13" numFmtId="0" xfId="0" applyAlignment="1" applyFont="1">
      <alignment readingOrder="0"/>
    </xf>
    <xf borderId="2" fillId="0" fontId="2" numFmtId="0" xfId="0" applyAlignment="1" applyBorder="1" applyFont="1">
      <alignment readingOrder="0"/>
    </xf>
    <xf borderId="0" fillId="0" fontId="15" numFmtId="0" xfId="0" applyAlignment="1" applyFont="1">
      <alignment readingOrder="0"/>
    </xf>
    <xf borderId="0" fillId="3" fontId="0" numFmtId="0" xfId="0" applyAlignment="1" applyFont="1">
      <alignment readingOrder="0"/>
    </xf>
    <xf borderId="0" fillId="0" fontId="16" numFmtId="0" xfId="0" applyAlignment="1" applyFont="1">
      <alignment readingOrder="0"/>
    </xf>
    <xf borderId="0" fillId="0" fontId="17" numFmtId="0" xfId="0" applyFont="1"/>
    <xf borderId="0" fillId="5" fontId="8" numFmtId="0" xfId="0" applyAlignment="1" applyFont="1">
      <alignment readingOrder="0"/>
    </xf>
    <xf borderId="0" fillId="0" fontId="8" numFmtId="0" xfId="0" applyFont="1"/>
    <xf borderId="0" fillId="4" fontId="7" numFmtId="0" xfId="0" applyAlignment="1" applyFont="1">
      <alignment readingOrder="0" shrinkToFit="0" wrapText="1"/>
    </xf>
    <xf borderId="0" fillId="4" fontId="7" numFmtId="0" xfId="0" applyAlignment="1" applyFont="1">
      <alignment shrinkToFit="0" wrapText="1"/>
    </xf>
    <xf borderId="0" fillId="5" fontId="7" numFmtId="0" xfId="0" applyFont="1"/>
    <xf borderId="2" fillId="0" fontId="7" numFmtId="0" xfId="0" applyAlignment="1" applyBorder="1" applyFont="1">
      <alignment readingOrder="0"/>
    </xf>
    <xf borderId="1" fillId="0" fontId="7" numFmtId="0" xfId="0" applyAlignment="1" applyBorder="1" applyFont="1">
      <alignment readingOrder="0"/>
    </xf>
    <xf borderId="1" fillId="0" fontId="7" numFmtId="0" xfId="0" applyBorder="1" applyFont="1"/>
    <xf borderId="0" fillId="0" fontId="18" numFmtId="0" xfId="0" applyAlignment="1" applyFont="1">
      <alignment readingOrder="0"/>
    </xf>
    <xf borderId="0" fillId="0" fontId="19" numFmtId="0" xfId="0" applyAlignment="1" applyFont="1">
      <alignment readingOrder="0"/>
    </xf>
    <xf borderId="2" fillId="0" fontId="7" numFmtId="0" xfId="0" applyAlignment="1" applyBorder="1" applyFont="1">
      <alignment readingOrder="0" shrinkToFit="0" wrapText="1"/>
    </xf>
    <xf borderId="0" fillId="0" fontId="19" numFmtId="0" xfId="0" applyFont="1"/>
    <xf borderId="0" fillId="0" fontId="0" numFmtId="0" xfId="0" applyFont="1"/>
    <xf borderId="0" fillId="0" fontId="20" numFmtId="0" xfId="0" applyAlignment="1" applyFont="1">
      <alignment readingOrder="0"/>
    </xf>
    <xf borderId="0" fillId="0" fontId="21" numFmtId="0" xfId="0" applyAlignment="1" applyFont="1">
      <alignment readingOrder="0"/>
    </xf>
    <xf borderId="0" fillId="0" fontId="22" numFmtId="0" xfId="0" applyAlignment="1" applyFont="1">
      <alignment readingOrder="0"/>
    </xf>
    <xf borderId="0" fillId="0" fontId="23" numFmtId="0" xfId="0" applyAlignment="1" applyFont="1">
      <alignment readingOrder="0"/>
    </xf>
    <xf borderId="0" fillId="0" fontId="24" numFmtId="0" xfId="0" applyAlignment="1" applyFont="1">
      <alignment readingOrder="0"/>
    </xf>
    <xf borderId="0" fillId="0" fontId="25" numFmtId="0" xfId="0" applyAlignment="1" applyFont="1">
      <alignment readingOrder="0" vertical="bottom"/>
    </xf>
    <xf borderId="0" fillId="0" fontId="22" numFmtId="0" xfId="0" applyAlignment="1" applyFont="1">
      <alignment readingOrder="0" shrinkToFit="0" vertical="bottom" wrapText="0"/>
    </xf>
    <xf borderId="8" fillId="0" fontId="22" numFmtId="0" xfId="0" applyAlignment="1" applyBorder="1" applyFont="1">
      <alignment readingOrder="0" shrinkToFit="0" vertical="bottom" wrapText="0"/>
    </xf>
    <xf borderId="0" fillId="0" fontId="26"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63"/>
    <col customWidth="1" min="2" max="2" width="17.38"/>
    <col customWidth="1" min="3" max="26" width="18.63"/>
  </cols>
  <sheetData>
    <row r="1">
      <c r="A1" s="1" t="s">
        <v>0</v>
      </c>
      <c r="H1" s="2"/>
      <c r="I1" s="2"/>
      <c r="J1" s="2"/>
      <c r="K1" s="2"/>
      <c r="L1" s="2"/>
      <c r="M1" s="2"/>
      <c r="N1" s="2"/>
      <c r="O1" s="2"/>
      <c r="P1" s="2"/>
      <c r="Q1" s="2"/>
      <c r="R1" s="2"/>
      <c r="S1" s="2"/>
      <c r="T1" s="2"/>
      <c r="U1" s="2"/>
      <c r="V1" s="2"/>
      <c r="W1" s="2"/>
      <c r="X1" s="2"/>
      <c r="Y1" s="2"/>
      <c r="Z1" s="2"/>
    </row>
    <row r="2">
      <c r="H2" s="2"/>
      <c r="I2" s="2"/>
      <c r="J2" s="2"/>
      <c r="K2" s="2"/>
      <c r="L2" s="2"/>
      <c r="M2" s="2"/>
      <c r="N2" s="2"/>
      <c r="O2" s="2"/>
      <c r="P2" s="2"/>
      <c r="Q2" s="2"/>
      <c r="R2" s="2"/>
      <c r="S2" s="2"/>
      <c r="T2" s="2"/>
      <c r="U2" s="2"/>
      <c r="V2" s="2"/>
      <c r="W2" s="2"/>
      <c r="X2" s="2"/>
      <c r="Y2" s="2"/>
      <c r="Z2" s="2"/>
    </row>
    <row r="3">
      <c r="H3" s="2"/>
      <c r="I3" s="2"/>
      <c r="J3" s="2"/>
      <c r="K3" s="2"/>
      <c r="L3" s="2"/>
      <c r="M3" s="2"/>
      <c r="N3" s="2"/>
      <c r="O3" s="2"/>
      <c r="P3" s="2"/>
      <c r="Q3" s="2"/>
      <c r="R3" s="2"/>
      <c r="S3" s="2"/>
      <c r="T3" s="2"/>
      <c r="U3" s="2"/>
      <c r="V3" s="2"/>
      <c r="W3" s="2"/>
      <c r="X3" s="2"/>
      <c r="Y3" s="2"/>
      <c r="Z3" s="2"/>
    </row>
    <row r="4">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3" t="s">
        <v>1</v>
      </c>
      <c r="B6" s="2"/>
      <c r="C6" s="2"/>
      <c r="D6" s="2"/>
      <c r="E6" s="2"/>
      <c r="F6" s="2"/>
      <c r="G6" s="2"/>
      <c r="H6" s="2"/>
      <c r="I6" s="2"/>
      <c r="J6" s="2"/>
      <c r="K6" s="2"/>
      <c r="L6" s="2"/>
      <c r="M6" s="2"/>
      <c r="N6" s="2"/>
      <c r="O6" s="2"/>
      <c r="P6" s="2"/>
      <c r="Q6" s="2"/>
      <c r="R6" s="2"/>
      <c r="S6" s="2"/>
      <c r="T6" s="2"/>
      <c r="U6" s="2"/>
      <c r="V6" s="2"/>
      <c r="W6" s="2"/>
      <c r="X6" s="2"/>
      <c r="Y6" s="2"/>
      <c r="Z6" s="2"/>
    </row>
    <row r="7">
      <c r="A7" s="3" t="s">
        <v>2</v>
      </c>
      <c r="B7" s="2"/>
      <c r="C7" s="2"/>
      <c r="D7" s="2"/>
      <c r="E7" s="2"/>
      <c r="F7" s="2"/>
      <c r="G7" s="2"/>
      <c r="H7" s="2"/>
      <c r="I7" s="2"/>
      <c r="J7" s="2"/>
      <c r="K7" s="2"/>
      <c r="L7" s="2"/>
      <c r="M7" s="2"/>
      <c r="N7" s="2"/>
      <c r="O7" s="2"/>
      <c r="P7" s="2"/>
      <c r="Q7" s="2"/>
      <c r="R7" s="2"/>
      <c r="S7" s="2"/>
      <c r="T7" s="2"/>
      <c r="U7" s="2"/>
      <c r="V7" s="2"/>
      <c r="W7" s="2"/>
      <c r="X7" s="2"/>
      <c r="Y7" s="2"/>
      <c r="Z7" s="2"/>
    </row>
    <row r="8">
      <c r="A8" s="4" t="s">
        <v>3</v>
      </c>
      <c r="B8" s="2"/>
      <c r="C8" s="2"/>
      <c r="D8" s="2"/>
      <c r="E8" s="2"/>
      <c r="F8" s="2"/>
      <c r="G8" s="2"/>
      <c r="H8" s="2"/>
      <c r="I8" s="2"/>
      <c r="J8" s="2"/>
      <c r="K8" s="2"/>
      <c r="L8" s="2"/>
      <c r="M8" s="2"/>
      <c r="N8" s="2"/>
      <c r="O8" s="2"/>
      <c r="P8" s="2"/>
      <c r="Q8" s="2"/>
      <c r="R8" s="2"/>
      <c r="S8" s="2"/>
      <c r="T8" s="2"/>
      <c r="U8" s="2"/>
      <c r="V8" s="2"/>
      <c r="W8" s="2"/>
      <c r="X8" s="2"/>
      <c r="Y8" s="2"/>
      <c r="Z8" s="2"/>
    </row>
    <row r="9">
      <c r="A9" s="4" t="s">
        <v>4</v>
      </c>
      <c r="B9" s="2"/>
      <c r="C9" s="2"/>
      <c r="D9" s="2"/>
      <c r="E9" s="2"/>
      <c r="F9" s="2"/>
      <c r="G9" s="2"/>
      <c r="H9" s="2"/>
      <c r="I9" s="2"/>
      <c r="J9" s="2"/>
      <c r="K9" s="2"/>
      <c r="L9" s="2"/>
      <c r="M9" s="2"/>
      <c r="N9" s="2"/>
      <c r="O9" s="2"/>
      <c r="P9" s="2"/>
      <c r="Q9" s="2"/>
      <c r="R9" s="2"/>
      <c r="S9" s="2"/>
      <c r="T9" s="2"/>
      <c r="U9" s="2"/>
      <c r="V9" s="2"/>
      <c r="W9" s="2"/>
      <c r="X9" s="2"/>
      <c r="Y9" s="2"/>
      <c r="Z9" s="2"/>
    </row>
    <row r="10">
      <c r="A10" s="5" t="s">
        <v>5</v>
      </c>
      <c r="B10" s="2"/>
      <c r="C10" s="2"/>
      <c r="D10" s="2"/>
      <c r="E10" s="2"/>
      <c r="F10" s="2"/>
      <c r="G10" s="2"/>
      <c r="H10" s="2"/>
      <c r="I10" s="2"/>
      <c r="J10" s="2"/>
      <c r="K10" s="2"/>
      <c r="L10" s="2"/>
      <c r="M10" s="2"/>
      <c r="N10" s="2"/>
      <c r="O10" s="2"/>
      <c r="P10" s="2"/>
      <c r="Q10" s="2"/>
      <c r="R10" s="2"/>
      <c r="S10" s="2"/>
      <c r="T10" s="2"/>
      <c r="U10" s="2"/>
      <c r="V10" s="2"/>
      <c r="W10" s="2"/>
      <c r="X10" s="2"/>
      <c r="Y10" s="2"/>
      <c r="Z10" s="2"/>
    </row>
    <row r="11">
      <c r="A11" s="5" t="s">
        <v>6</v>
      </c>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6"/>
      <c r="B13" s="6"/>
      <c r="C13" s="2"/>
      <c r="D13" s="7"/>
      <c r="E13" s="7"/>
      <c r="F13" s="7"/>
      <c r="G13" s="2"/>
      <c r="H13" s="2"/>
      <c r="I13" s="2"/>
      <c r="J13" s="2"/>
      <c r="K13" s="2"/>
      <c r="L13" s="2"/>
      <c r="M13" s="2"/>
      <c r="N13" s="2"/>
      <c r="O13" s="2"/>
      <c r="P13" s="2"/>
      <c r="Q13" s="2"/>
      <c r="R13" s="2"/>
      <c r="S13" s="2"/>
      <c r="T13" s="2"/>
      <c r="U13" s="2"/>
      <c r="V13" s="2"/>
      <c r="W13" s="2"/>
      <c r="X13" s="2"/>
      <c r="Y13" s="2"/>
      <c r="Z13" s="2"/>
    </row>
    <row r="14">
      <c r="A14" s="8" t="s">
        <v>7</v>
      </c>
      <c r="B14" s="6" t="s">
        <v>8</v>
      </c>
      <c r="C14" s="2"/>
      <c r="D14" s="7"/>
      <c r="E14" s="7"/>
      <c r="F14" s="7"/>
      <c r="G14" s="2"/>
      <c r="H14" s="2"/>
      <c r="I14" s="2"/>
      <c r="J14" s="2"/>
      <c r="K14" s="2"/>
      <c r="L14" s="2"/>
      <c r="M14" s="2"/>
      <c r="N14" s="2"/>
      <c r="O14" s="2"/>
      <c r="P14" s="2"/>
      <c r="Q14" s="2"/>
      <c r="R14" s="2"/>
      <c r="S14" s="2"/>
      <c r="T14" s="2"/>
      <c r="U14" s="2"/>
      <c r="V14" s="2"/>
      <c r="W14" s="2"/>
      <c r="X14" s="2"/>
      <c r="Y14" s="2"/>
      <c r="Z14" s="2"/>
    </row>
    <row r="15">
      <c r="A15" s="9"/>
      <c r="B15" s="6" t="s">
        <v>9</v>
      </c>
      <c r="C15" s="2"/>
      <c r="D15" s="7"/>
      <c r="E15" s="7"/>
      <c r="F15" s="7"/>
      <c r="G15" s="2"/>
      <c r="H15" s="2"/>
      <c r="I15" s="2"/>
      <c r="J15" s="2"/>
      <c r="K15" s="2"/>
      <c r="L15" s="2"/>
      <c r="M15" s="2"/>
      <c r="N15" s="2"/>
      <c r="O15" s="2"/>
      <c r="P15" s="2"/>
      <c r="Q15" s="2"/>
      <c r="R15" s="2"/>
      <c r="S15" s="2"/>
      <c r="T15" s="2"/>
      <c r="U15" s="2"/>
      <c r="V15" s="2"/>
      <c r="W15" s="2"/>
      <c r="X15" s="2"/>
      <c r="Y15" s="2"/>
      <c r="Z15" s="2"/>
    </row>
    <row r="16">
      <c r="A16" s="10"/>
      <c r="B16" s="6" t="s">
        <v>10</v>
      </c>
      <c r="C16" s="2"/>
      <c r="D16" s="7"/>
      <c r="E16" s="7"/>
      <c r="F16" s="7"/>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6"/>
      <c r="B18" s="6"/>
      <c r="C18" s="6"/>
      <c r="D18" s="2"/>
      <c r="E18" s="2"/>
      <c r="F18" s="2"/>
      <c r="G18" s="2"/>
      <c r="H18" s="2"/>
      <c r="I18" s="2"/>
      <c r="J18" s="2"/>
      <c r="K18" s="2"/>
      <c r="L18" s="2"/>
      <c r="M18" s="2"/>
      <c r="N18" s="2"/>
      <c r="O18" s="2"/>
      <c r="P18" s="2"/>
      <c r="Q18" s="2"/>
      <c r="R18" s="2"/>
      <c r="S18" s="2"/>
      <c r="T18" s="2"/>
      <c r="U18" s="2"/>
      <c r="V18" s="2"/>
      <c r="W18" s="2"/>
      <c r="X18" s="2"/>
      <c r="Y18" s="2"/>
      <c r="Z18" s="2"/>
    </row>
    <row r="19">
      <c r="A19" s="11" t="s">
        <v>11</v>
      </c>
      <c r="B19" s="6"/>
      <c r="C19" s="12" t="s">
        <v>12</v>
      </c>
      <c r="D19" s="13" t="s">
        <v>13</v>
      </c>
      <c r="F19" s="2"/>
      <c r="G19" s="2"/>
      <c r="H19" s="2"/>
      <c r="I19" s="2"/>
      <c r="J19" s="2"/>
      <c r="K19" s="2"/>
      <c r="L19" s="2"/>
      <c r="M19" s="2"/>
      <c r="N19" s="2"/>
      <c r="O19" s="2"/>
      <c r="P19" s="2"/>
      <c r="Q19" s="2"/>
      <c r="R19" s="2"/>
      <c r="S19" s="2"/>
      <c r="T19" s="2"/>
      <c r="U19" s="2"/>
      <c r="V19" s="2"/>
      <c r="W19" s="2"/>
      <c r="X19" s="2"/>
      <c r="Y19" s="2"/>
      <c r="Z19" s="2"/>
    </row>
    <row r="20">
      <c r="A20" s="11" t="s">
        <v>14</v>
      </c>
      <c r="B20" s="6"/>
      <c r="C20" s="14">
        <v>1.0</v>
      </c>
      <c r="F20" s="2"/>
      <c r="G20" s="2"/>
      <c r="H20" s="2"/>
      <c r="I20" s="2"/>
      <c r="J20" s="2"/>
      <c r="K20" s="2"/>
      <c r="L20" s="2"/>
      <c r="M20" s="2"/>
      <c r="N20" s="2"/>
      <c r="O20" s="2"/>
      <c r="P20" s="2"/>
      <c r="Q20" s="2"/>
      <c r="R20" s="2"/>
      <c r="S20" s="2"/>
      <c r="T20" s="2"/>
      <c r="U20" s="2"/>
      <c r="V20" s="2"/>
      <c r="W20" s="2"/>
      <c r="X20" s="2"/>
      <c r="Y20" s="2"/>
      <c r="Z20" s="2"/>
    </row>
    <row r="21">
      <c r="A21" s="11" t="s">
        <v>15</v>
      </c>
      <c r="B21" s="6"/>
      <c r="C21" s="14">
        <v>2.0</v>
      </c>
      <c r="F21" s="2"/>
      <c r="G21" s="2"/>
      <c r="H21" s="2"/>
      <c r="I21" s="2"/>
      <c r="J21" s="2"/>
      <c r="K21" s="2"/>
      <c r="L21" s="2"/>
      <c r="M21" s="2"/>
      <c r="N21" s="2"/>
      <c r="O21" s="2"/>
      <c r="P21" s="2"/>
      <c r="Q21" s="2"/>
      <c r="R21" s="2"/>
      <c r="S21" s="2"/>
      <c r="T21" s="2"/>
      <c r="U21" s="2"/>
      <c r="V21" s="2"/>
      <c r="W21" s="2"/>
      <c r="X21" s="2"/>
      <c r="Y21" s="2"/>
      <c r="Z21" s="2"/>
    </row>
    <row r="22">
      <c r="A22" s="11" t="s">
        <v>16</v>
      </c>
      <c r="B22" s="6"/>
      <c r="C22" s="14">
        <v>3.0</v>
      </c>
      <c r="F22" s="2"/>
      <c r="G22" s="2"/>
      <c r="H22" s="2"/>
      <c r="I22" s="2"/>
      <c r="J22" s="2"/>
      <c r="K22" s="2"/>
      <c r="L22" s="2"/>
      <c r="M22" s="2"/>
      <c r="N22" s="2"/>
      <c r="O22" s="2"/>
      <c r="P22" s="2"/>
      <c r="Q22" s="2"/>
      <c r="R22" s="2"/>
      <c r="S22" s="2"/>
      <c r="T22" s="2"/>
      <c r="U22" s="2"/>
      <c r="V22" s="2"/>
      <c r="W22" s="2"/>
      <c r="X22" s="2"/>
      <c r="Y22" s="2"/>
      <c r="Z22" s="2"/>
    </row>
    <row r="23">
      <c r="A23" s="11" t="s">
        <v>17</v>
      </c>
      <c r="B23" s="6"/>
      <c r="C23" s="14">
        <v>4.0</v>
      </c>
      <c r="F23" s="2"/>
      <c r="G23" s="2"/>
      <c r="H23" s="2"/>
      <c r="I23" s="2"/>
      <c r="J23" s="2"/>
      <c r="K23" s="2"/>
      <c r="L23" s="2"/>
      <c r="M23" s="2"/>
      <c r="N23" s="2"/>
      <c r="O23" s="2"/>
      <c r="P23" s="2"/>
      <c r="Q23" s="2"/>
      <c r="R23" s="2"/>
      <c r="S23" s="2"/>
      <c r="T23" s="2"/>
      <c r="U23" s="2"/>
      <c r="V23" s="2"/>
      <c r="W23" s="2"/>
      <c r="X23" s="2"/>
      <c r="Y23" s="2"/>
      <c r="Z23" s="2"/>
    </row>
    <row r="24">
      <c r="A24" s="11" t="s">
        <v>18</v>
      </c>
      <c r="B24" s="6"/>
      <c r="C24" s="14">
        <v>7.0</v>
      </c>
      <c r="F24" s="2"/>
      <c r="G24" s="2"/>
      <c r="H24" s="2"/>
      <c r="I24" s="2"/>
      <c r="J24" s="2"/>
      <c r="K24" s="2"/>
      <c r="L24" s="2"/>
      <c r="M24" s="2"/>
      <c r="N24" s="2"/>
      <c r="O24" s="2"/>
      <c r="P24" s="2"/>
      <c r="Q24" s="2"/>
      <c r="R24" s="2"/>
      <c r="S24" s="2"/>
      <c r="T24" s="2"/>
      <c r="U24" s="2"/>
      <c r="V24" s="2"/>
      <c r="W24" s="2"/>
      <c r="X24" s="2"/>
      <c r="Y24" s="2"/>
      <c r="Z24" s="2"/>
    </row>
    <row r="25">
      <c r="A25" s="11" t="s">
        <v>19</v>
      </c>
      <c r="B25" s="6"/>
      <c r="C25" s="14">
        <v>10.0</v>
      </c>
      <c r="F25" s="2"/>
      <c r="G25" s="2"/>
      <c r="H25" s="2"/>
      <c r="I25" s="2"/>
      <c r="J25" s="2"/>
      <c r="K25" s="2"/>
      <c r="L25" s="2"/>
      <c r="M25" s="2"/>
      <c r="N25" s="2"/>
      <c r="O25" s="2"/>
      <c r="P25" s="2"/>
      <c r="Q25" s="2"/>
      <c r="R25" s="2"/>
      <c r="S25" s="2"/>
      <c r="T25" s="2"/>
      <c r="U25" s="2"/>
      <c r="V25" s="2"/>
      <c r="W25" s="2"/>
      <c r="X25" s="2"/>
      <c r="Y25" s="2"/>
      <c r="Z25" s="2"/>
    </row>
    <row r="26">
      <c r="A26" s="6" t="s">
        <v>20</v>
      </c>
      <c r="B26" s="6"/>
      <c r="C26" s="14">
        <v>0.0</v>
      </c>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15"/>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16" t="s">
        <v>21</v>
      </c>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3">
    <mergeCell ref="A1:G4"/>
    <mergeCell ref="A14:A16"/>
    <mergeCell ref="D19:E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8"/>
    <col customWidth="1" min="3" max="3" width="7.5"/>
    <col customWidth="1" min="7" max="7" width="7.13"/>
    <col customWidth="1" min="8" max="8" width="13.63"/>
    <col customWidth="1" min="9" max="9" width="70.63"/>
    <col customWidth="1" min="10" max="10" width="33.63"/>
  </cols>
  <sheetData>
    <row r="1">
      <c r="A1" s="17" t="s">
        <v>22</v>
      </c>
      <c r="B1" s="17" t="s">
        <v>23</v>
      </c>
      <c r="C1" s="17" t="s">
        <v>24</v>
      </c>
      <c r="D1" s="17" t="s">
        <v>25</v>
      </c>
      <c r="E1" s="17" t="s">
        <v>26</v>
      </c>
      <c r="F1" s="17" t="s">
        <v>27</v>
      </c>
      <c r="G1" s="17" t="s">
        <v>28</v>
      </c>
      <c r="H1" s="17" t="s">
        <v>29</v>
      </c>
      <c r="I1" s="17" t="s">
        <v>30</v>
      </c>
      <c r="J1" s="17" t="s">
        <v>31</v>
      </c>
      <c r="K1" s="17" t="s">
        <v>32</v>
      </c>
      <c r="L1" s="17" t="s">
        <v>33</v>
      </c>
      <c r="M1" s="18"/>
      <c r="N1" s="18"/>
      <c r="O1" s="18"/>
      <c r="P1" s="18"/>
      <c r="Q1" s="18"/>
      <c r="R1" s="18"/>
      <c r="S1" s="18"/>
      <c r="T1" s="18"/>
      <c r="U1" s="18"/>
      <c r="V1" s="18"/>
      <c r="W1" s="18"/>
      <c r="X1" s="18"/>
      <c r="Y1" s="18"/>
      <c r="Z1" s="18"/>
      <c r="AA1" s="18"/>
      <c r="AB1" s="18"/>
    </row>
    <row r="2">
      <c r="A2" s="19" t="s">
        <v>34</v>
      </c>
      <c r="B2" s="20"/>
      <c r="C2" s="20" t="s">
        <v>35</v>
      </c>
      <c r="D2" s="19" t="s">
        <v>36</v>
      </c>
      <c r="E2" s="19">
        <v>352.0</v>
      </c>
      <c r="F2" s="19" t="s">
        <v>37</v>
      </c>
      <c r="G2" s="19">
        <v>1.0</v>
      </c>
      <c r="H2" s="19">
        <v>0.0</v>
      </c>
      <c r="I2" s="21"/>
      <c r="J2" s="21"/>
      <c r="K2" s="21"/>
      <c r="L2" s="21"/>
      <c r="M2" s="21"/>
      <c r="N2" s="21"/>
      <c r="O2" s="21"/>
      <c r="P2" s="21"/>
      <c r="Q2" s="21"/>
      <c r="R2" s="21"/>
      <c r="S2" s="21"/>
      <c r="T2" s="21"/>
      <c r="U2" s="21"/>
      <c r="V2" s="21"/>
      <c r="W2" s="21"/>
      <c r="X2" s="21"/>
      <c r="Y2" s="21"/>
      <c r="Z2" s="21"/>
      <c r="AA2" s="21"/>
      <c r="AB2" s="21"/>
    </row>
    <row r="3">
      <c r="A3" s="19" t="s">
        <v>34</v>
      </c>
      <c r="B3" s="20"/>
      <c r="C3" s="20" t="s">
        <v>35</v>
      </c>
      <c r="D3" s="19" t="s">
        <v>36</v>
      </c>
      <c r="E3" s="19">
        <v>352.0</v>
      </c>
      <c r="F3" s="19" t="s">
        <v>38</v>
      </c>
      <c r="G3" s="19">
        <v>1.0</v>
      </c>
      <c r="H3" s="19">
        <v>0.0</v>
      </c>
      <c r="I3" s="21"/>
      <c r="J3" s="21"/>
      <c r="K3" s="21"/>
      <c r="L3" s="21"/>
      <c r="M3" s="21"/>
      <c r="N3" s="21"/>
      <c r="O3" s="21"/>
      <c r="P3" s="21"/>
      <c r="Q3" s="21"/>
      <c r="R3" s="21"/>
      <c r="S3" s="21"/>
      <c r="T3" s="21"/>
      <c r="U3" s="21"/>
      <c r="V3" s="21"/>
      <c r="W3" s="21"/>
      <c r="X3" s="21"/>
      <c r="Y3" s="21"/>
      <c r="Z3" s="21"/>
      <c r="AA3" s="21"/>
      <c r="AB3" s="21"/>
    </row>
    <row r="4">
      <c r="A4" s="19" t="s">
        <v>34</v>
      </c>
      <c r="B4" s="20"/>
      <c r="C4" s="20" t="s">
        <v>35</v>
      </c>
      <c r="D4" s="19" t="s">
        <v>36</v>
      </c>
      <c r="E4" s="19">
        <v>352.0</v>
      </c>
      <c r="F4" s="19" t="s">
        <v>39</v>
      </c>
      <c r="G4" s="19">
        <v>4.0</v>
      </c>
      <c r="H4" s="19">
        <v>0.0</v>
      </c>
      <c r="I4" s="21"/>
      <c r="J4" s="21"/>
      <c r="K4" s="21"/>
      <c r="L4" s="21"/>
      <c r="M4" s="21"/>
      <c r="N4" s="21"/>
      <c r="O4" s="21"/>
      <c r="P4" s="21"/>
      <c r="Q4" s="21"/>
      <c r="R4" s="21"/>
      <c r="S4" s="21"/>
      <c r="T4" s="21"/>
      <c r="U4" s="21"/>
      <c r="V4" s="21"/>
      <c r="W4" s="21"/>
      <c r="X4" s="21"/>
      <c r="Y4" s="21"/>
      <c r="Z4" s="21"/>
      <c r="AA4" s="21"/>
      <c r="AB4" s="21"/>
    </row>
    <row r="5">
      <c r="A5" s="19" t="s">
        <v>34</v>
      </c>
      <c r="B5" s="20"/>
      <c r="C5" s="20" t="s">
        <v>35</v>
      </c>
      <c r="D5" s="19" t="s">
        <v>36</v>
      </c>
      <c r="E5" s="19">
        <v>352.0</v>
      </c>
      <c r="F5" s="19" t="s">
        <v>40</v>
      </c>
      <c r="G5" s="19">
        <v>2.0</v>
      </c>
      <c r="H5" s="19">
        <v>0.0</v>
      </c>
      <c r="I5" s="21"/>
      <c r="J5" s="19" t="s">
        <v>41</v>
      </c>
      <c r="K5" s="21"/>
      <c r="L5" s="19" t="s">
        <v>42</v>
      </c>
      <c r="M5" s="21"/>
      <c r="N5" s="21"/>
      <c r="O5" s="21"/>
      <c r="P5" s="21"/>
      <c r="Q5" s="21"/>
      <c r="R5" s="21"/>
      <c r="S5" s="21"/>
      <c r="T5" s="21"/>
      <c r="U5" s="21"/>
      <c r="V5" s="21"/>
      <c r="W5" s="21"/>
      <c r="X5" s="21"/>
      <c r="Y5" s="21"/>
      <c r="Z5" s="21"/>
      <c r="AA5" s="21"/>
      <c r="AB5" s="21"/>
    </row>
    <row r="6">
      <c r="A6" s="19" t="s">
        <v>34</v>
      </c>
      <c r="B6" s="20"/>
      <c r="C6" s="20" t="s">
        <v>35</v>
      </c>
      <c r="D6" s="19" t="s">
        <v>36</v>
      </c>
      <c r="E6" s="19">
        <v>352.0</v>
      </c>
      <c r="F6" s="19" t="s">
        <v>43</v>
      </c>
      <c r="G6" s="19">
        <v>1.0</v>
      </c>
      <c r="H6" s="20">
        <v>1.0</v>
      </c>
      <c r="I6" s="20" t="s">
        <v>44</v>
      </c>
      <c r="J6" s="19" t="s">
        <v>45</v>
      </c>
      <c r="K6" s="20" t="s">
        <v>46</v>
      </c>
      <c r="L6" s="21"/>
      <c r="M6" s="21"/>
      <c r="N6" s="21"/>
      <c r="O6" s="21"/>
      <c r="P6" s="21"/>
      <c r="Q6" s="21"/>
      <c r="R6" s="21"/>
      <c r="S6" s="21"/>
      <c r="T6" s="21"/>
      <c r="U6" s="21"/>
      <c r="V6" s="21"/>
      <c r="W6" s="21"/>
      <c r="X6" s="21"/>
      <c r="Y6" s="21"/>
      <c r="Z6" s="21"/>
      <c r="AA6" s="21"/>
      <c r="AB6" s="21"/>
    </row>
    <row r="7">
      <c r="A7" s="19" t="s">
        <v>34</v>
      </c>
      <c r="B7" s="20"/>
      <c r="C7" s="20" t="s">
        <v>47</v>
      </c>
      <c r="D7" s="19" t="s">
        <v>36</v>
      </c>
      <c r="E7" s="19">
        <v>352.0</v>
      </c>
      <c r="F7" s="19" t="s">
        <v>43</v>
      </c>
      <c r="G7" s="19">
        <v>1.0</v>
      </c>
      <c r="H7" s="19">
        <v>1.0</v>
      </c>
      <c r="I7" s="19" t="s">
        <v>48</v>
      </c>
      <c r="J7" s="19" t="s">
        <v>49</v>
      </c>
      <c r="K7" s="19" t="s">
        <v>46</v>
      </c>
      <c r="L7" s="21"/>
      <c r="M7" s="21"/>
      <c r="N7" s="21"/>
      <c r="O7" s="21"/>
      <c r="P7" s="21"/>
      <c r="Q7" s="21"/>
      <c r="R7" s="21"/>
      <c r="S7" s="21"/>
      <c r="T7" s="21"/>
      <c r="U7" s="21"/>
      <c r="V7" s="21"/>
      <c r="W7" s="21"/>
      <c r="X7" s="21"/>
      <c r="Y7" s="21"/>
      <c r="Z7" s="21"/>
      <c r="AA7" s="21"/>
      <c r="AB7" s="21"/>
    </row>
    <row r="8">
      <c r="A8" s="19" t="s">
        <v>34</v>
      </c>
      <c r="B8" s="20"/>
      <c r="C8" s="20" t="s">
        <v>35</v>
      </c>
      <c r="D8" s="19" t="s">
        <v>36</v>
      </c>
      <c r="E8" s="19">
        <v>352.0</v>
      </c>
      <c r="F8" s="19" t="s">
        <v>43</v>
      </c>
      <c r="G8" s="19">
        <v>1.0</v>
      </c>
      <c r="H8" s="19">
        <v>2.0</v>
      </c>
      <c r="I8" s="19" t="s">
        <v>50</v>
      </c>
      <c r="J8" s="19" t="s">
        <v>51</v>
      </c>
      <c r="K8" s="19" t="s">
        <v>46</v>
      </c>
      <c r="L8" s="19" t="s">
        <v>52</v>
      </c>
      <c r="M8" s="21"/>
      <c r="N8" s="21"/>
      <c r="O8" s="21"/>
      <c r="P8" s="21"/>
      <c r="Q8" s="21"/>
      <c r="R8" s="21"/>
      <c r="S8" s="21"/>
      <c r="T8" s="21"/>
      <c r="U8" s="21"/>
      <c r="V8" s="21"/>
      <c r="W8" s="21"/>
      <c r="X8" s="21"/>
      <c r="Y8" s="21"/>
      <c r="Z8" s="21"/>
      <c r="AA8" s="21"/>
      <c r="AB8" s="21"/>
    </row>
    <row r="9">
      <c r="A9" s="19" t="s">
        <v>34</v>
      </c>
      <c r="B9" s="20"/>
      <c r="C9" s="20" t="s">
        <v>35</v>
      </c>
      <c r="D9" s="19" t="s">
        <v>36</v>
      </c>
      <c r="E9" s="19">
        <v>352.0</v>
      </c>
      <c r="F9" s="19" t="s">
        <v>43</v>
      </c>
      <c r="G9" s="19">
        <v>1.0</v>
      </c>
      <c r="H9" s="20">
        <v>1.0</v>
      </c>
      <c r="I9" s="20" t="s">
        <v>53</v>
      </c>
      <c r="J9" s="20" t="s">
        <v>54</v>
      </c>
      <c r="K9" s="20" t="s">
        <v>55</v>
      </c>
      <c r="L9" s="21"/>
      <c r="M9" s="21"/>
      <c r="N9" s="21"/>
      <c r="O9" s="21"/>
      <c r="P9" s="21"/>
      <c r="Q9" s="21"/>
      <c r="R9" s="21"/>
      <c r="S9" s="21"/>
      <c r="T9" s="21"/>
      <c r="U9" s="21"/>
      <c r="V9" s="21"/>
      <c r="W9" s="21"/>
      <c r="X9" s="21"/>
      <c r="Y9" s="21"/>
      <c r="Z9" s="21"/>
      <c r="AA9" s="21"/>
      <c r="AB9" s="21"/>
    </row>
    <row r="10">
      <c r="A10" s="19" t="s">
        <v>34</v>
      </c>
      <c r="B10" s="20"/>
      <c r="C10" s="20" t="s">
        <v>35</v>
      </c>
      <c r="D10" s="19" t="s">
        <v>36</v>
      </c>
      <c r="E10" s="19">
        <v>352.0</v>
      </c>
      <c r="F10" s="19" t="s">
        <v>43</v>
      </c>
      <c r="G10" s="19">
        <v>1.0</v>
      </c>
      <c r="H10" s="19">
        <v>2.0</v>
      </c>
      <c r="I10" s="19" t="s">
        <v>56</v>
      </c>
      <c r="J10" s="21"/>
      <c r="K10" s="19" t="s">
        <v>57</v>
      </c>
      <c r="L10" s="21"/>
      <c r="M10" s="21"/>
      <c r="N10" s="21"/>
      <c r="O10" s="21"/>
      <c r="P10" s="21"/>
      <c r="Q10" s="21"/>
      <c r="R10" s="21"/>
      <c r="S10" s="21"/>
      <c r="T10" s="21"/>
      <c r="U10" s="21"/>
      <c r="V10" s="21"/>
      <c r="W10" s="21"/>
      <c r="X10" s="21"/>
      <c r="Y10" s="21"/>
      <c r="Z10" s="21"/>
      <c r="AA10" s="21"/>
      <c r="AB10" s="21"/>
    </row>
    <row r="11">
      <c r="A11" s="19" t="s">
        <v>34</v>
      </c>
      <c r="B11" s="20"/>
      <c r="C11" s="20" t="s">
        <v>35</v>
      </c>
      <c r="D11" s="19" t="s">
        <v>36</v>
      </c>
      <c r="E11" s="19">
        <v>352.0</v>
      </c>
      <c r="F11" s="19" t="s">
        <v>43</v>
      </c>
      <c r="G11" s="19">
        <v>1.0</v>
      </c>
      <c r="H11" s="19">
        <v>2.0</v>
      </c>
      <c r="I11" s="19" t="s">
        <v>58</v>
      </c>
      <c r="J11" s="19" t="s">
        <v>59</v>
      </c>
      <c r="K11" s="19" t="s">
        <v>60</v>
      </c>
      <c r="L11" s="21"/>
      <c r="M11" s="21"/>
      <c r="N11" s="21"/>
      <c r="O11" s="21"/>
      <c r="P11" s="21"/>
      <c r="Q11" s="21"/>
      <c r="R11" s="21"/>
      <c r="S11" s="21"/>
      <c r="T11" s="21"/>
      <c r="U11" s="21"/>
      <c r="V11" s="21"/>
      <c r="W11" s="21"/>
      <c r="X11" s="21"/>
      <c r="Y11" s="21"/>
      <c r="Z11" s="21"/>
      <c r="AA11" s="21"/>
      <c r="AB11" s="21"/>
    </row>
    <row r="12">
      <c r="A12" s="19" t="s">
        <v>34</v>
      </c>
      <c r="B12" s="20"/>
      <c r="C12" s="20" t="s">
        <v>35</v>
      </c>
      <c r="D12" s="19" t="s">
        <v>36</v>
      </c>
      <c r="E12" s="19">
        <v>352.0</v>
      </c>
      <c r="F12" s="19" t="s">
        <v>43</v>
      </c>
      <c r="G12" s="19">
        <v>1.0</v>
      </c>
      <c r="H12" s="19">
        <v>2.0</v>
      </c>
      <c r="I12" s="19" t="s">
        <v>61</v>
      </c>
      <c r="J12" s="21"/>
      <c r="K12" s="19" t="s">
        <v>62</v>
      </c>
      <c r="L12" s="21"/>
      <c r="M12" s="21"/>
      <c r="N12" s="21"/>
      <c r="O12" s="21"/>
      <c r="P12" s="21"/>
      <c r="Q12" s="21"/>
      <c r="R12" s="21"/>
      <c r="S12" s="21"/>
      <c r="T12" s="21"/>
      <c r="U12" s="21"/>
      <c r="V12" s="21"/>
      <c r="W12" s="21"/>
      <c r="X12" s="21"/>
      <c r="Y12" s="21"/>
      <c r="Z12" s="21"/>
      <c r="AA12" s="21"/>
      <c r="AB12" s="21"/>
    </row>
    <row r="13">
      <c r="A13" s="19" t="s">
        <v>34</v>
      </c>
      <c r="B13" s="20"/>
      <c r="C13" s="20" t="s">
        <v>63</v>
      </c>
      <c r="D13" s="19" t="s">
        <v>36</v>
      </c>
      <c r="E13" s="19">
        <v>352.0</v>
      </c>
      <c r="F13" s="19" t="s">
        <v>43</v>
      </c>
      <c r="G13" s="19">
        <v>1.0</v>
      </c>
      <c r="H13" s="19">
        <v>3.0</v>
      </c>
      <c r="I13" s="19" t="s">
        <v>64</v>
      </c>
      <c r="J13" s="20" t="s">
        <v>65</v>
      </c>
      <c r="K13" s="19" t="s">
        <v>66</v>
      </c>
      <c r="L13" s="21"/>
      <c r="M13" s="21"/>
      <c r="N13" s="21"/>
      <c r="O13" s="21"/>
      <c r="P13" s="21"/>
      <c r="Q13" s="21"/>
      <c r="R13" s="21"/>
      <c r="S13" s="21"/>
      <c r="T13" s="21"/>
      <c r="U13" s="21"/>
      <c r="V13" s="21"/>
      <c r="W13" s="21"/>
      <c r="X13" s="21"/>
      <c r="Y13" s="21"/>
      <c r="Z13" s="21"/>
      <c r="AA13" s="21"/>
      <c r="AB13" s="21"/>
    </row>
    <row r="14">
      <c r="A14" s="19" t="s">
        <v>34</v>
      </c>
      <c r="B14" s="20"/>
      <c r="C14" s="20" t="s">
        <v>35</v>
      </c>
      <c r="D14" s="19" t="s">
        <v>36</v>
      </c>
      <c r="E14" s="19">
        <v>352.0</v>
      </c>
      <c r="F14" s="19" t="s">
        <v>43</v>
      </c>
      <c r="G14" s="19">
        <v>1.0</v>
      </c>
      <c r="H14" s="20">
        <v>4.0</v>
      </c>
      <c r="I14" s="20" t="s">
        <v>67</v>
      </c>
      <c r="J14" s="20" t="s">
        <v>68</v>
      </c>
      <c r="K14" s="20" t="s">
        <v>69</v>
      </c>
      <c r="L14" s="21"/>
      <c r="M14" s="21"/>
      <c r="N14" s="21"/>
      <c r="O14" s="21"/>
      <c r="P14" s="21"/>
      <c r="Q14" s="21"/>
      <c r="R14" s="21"/>
      <c r="S14" s="21"/>
      <c r="T14" s="21"/>
      <c r="U14" s="21"/>
      <c r="V14" s="21"/>
      <c r="W14" s="21"/>
      <c r="X14" s="21"/>
      <c r="Y14" s="21"/>
      <c r="Z14" s="21"/>
      <c r="AA14" s="21"/>
      <c r="AB14" s="21"/>
    </row>
    <row r="15">
      <c r="A15" s="19" t="s">
        <v>34</v>
      </c>
      <c r="B15" s="20"/>
      <c r="C15" s="20" t="s">
        <v>35</v>
      </c>
      <c r="D15" s="19" t="s">
        <v>36</v>
      </c>
      <c r="E15" s="19">
        <v>352.0</v>
      </c>
      <c r="F15" s="19" t="s">
        <v>43</v>
      </c>
      <c r="G15" s="19">
        <v>1.0</v>
      </c>
      <c r="H15" s="19">
        <v>1.0</v>
      </c>
      <c r="I15" s="19" t="s">
        <v>70</v>
      </c>
      <c r="J15" s="19" t="s">
        <v>71</v>
      </c>
      <c r="K15" s="19" t="s">
        <v>72</v>
      </c>
      <c r="L15" s="21"/>
      <c r="M15" s="21"/>
      <c r="N15" s="21"/>
      <c r="O15" s="21"/>
      <c r="P15" s="21"/>
      <c r="Q15" s="21"/>
      <c r="R15" s="21"/>
      <c r="S15" s="21"/>
      <c r="T15" s="21"/>
      <c r="U15" s="21"/>
      <c r="V15" s="21"/>
      <c r="W15" s="21"/>
      <c r="X15" s="21"/>
      <c r="Y15" s="21"/>
      <c r="Z15" s="21"/>
      <c r="AA15" s="21"/>
      <c r="AB15" s="21"/>
    </row>
    <row r="16">
      <c r="A16" s="19" t="s">
        <v>34</v>
      </c>
      <c r="B16" s="20"/>
      <c r="C16" s="20" t="s">
        <v>35</v>
      </c>
      <c r="D16" s="19" t="s">
        <v>36</v>
      </c>
      <c r="E16" s="19">
        <v>352.0</v>
      </c>
      <c r="F16" s="19" t="s">
        <v>43</v>
      </c>
      <c r="G16" s="19">
        <v>1.0</v>
      </c>
      <c r="H16" s="20">
        <v>2.0</v>
      </c>
      <c r="I16" s="20" t="s">
        <v>73</v>
      </c>
      <c r="J16" s="19" t="s">
        <v>74</v>
      </c>
      <c r="K16" s="21"/>
      <c r="L16" s="19" t="s">
        <v>75</v>
      </c>
      <c r="M16" s="21"/>
      <c r="N16" s="21"/>
      <c r="O16" s="21"/>
      <c r="P16" s="21"/>
      <c r="Q16" s="21"/>
      <c r="R16" s="21"/>
      <c r="S16" s="21"/>
      <c r="T16" s="21"/>
      <c r="U16" s="21"/>
      <c r="V16" s="21"/>
      <c r="W16" s="21"/>
      <c r="X16" s="21"/>
      <c r="Y16" s="21"/>
      <c r="Z16" s="21"/>
      <c r="AA16" s="21"/>
      <c r="AB16" s="21"/>
    </row>
    <row r="17">
      <c r="A17" s="19" t="s">
        <v>34</v>
      </c>
      <c r="B17" s="20"/>
      <c r="C17" s="20" t="s">
        <v>35</v>
      </c>
      <c r="D17" s="19" t="s">
        <v>36</v>
      </c>
      <c r="E17" s="19">
        <v>352.0</v>
      </c>
      <c r="F17" s="19" t="s">
        <v>43</v>
      </c>
      <c r="G17" s="19">
        <v>1.0</v>
      </c>
      <c r="H17" s="19">
        <v>1.0</v>
      </c>
      <c r="I17" s="19" t="s">
        <v>76</v>
      </c>
      <c r="J17" s="19" t="s">
        <v>77</v>
      </c>
      <c r="K17" s="19" t="s">
        <v>78</v>
      </c>
      <c r="L17" s="21"/>
      <c r="M17" s="21"/>
      <c r="N17" s="21"/>
      <c r="O17" s="21"/>
      <c r="P17" s="21"/>
      <c r="Q17" s="21"/>
      <c r="R17" s="21"/>
      <c r="S17" s="21"/>
      <c r="T17" s="21"/>
      <c r="U17" s="21"/>
      <c r="V17" s="21"/>
      <c r="W17" s="21"/>
      <c r="X17" s="21"/>
      <c r="Y17" s="21"/>
      <c r="Z17" s="21"/>
      <c r="AA17" s="21"/>
      <c r="AB17" s="21"/>
    </row>
    <row r="18">
      <c r="A18" s="19" t="s">
        <v>34</v>
      </c>
      <c r="B18" s="20"/>
      <c r="C18" s="20" t="s">
        <v>35</v>
      </c>
      <c r="D18" s="19" t="s">
        <v>36</v>
      </c>
      <c r="E18" s="19">
        <v>352.0</v>
      </c>
      <c r="F18" s="19" t="s">
        <v>79</v>
      </c>
      <c r="G18" s="19">
        <v>6.0</v>
      </c>
      <c r="H18" s="19">
        <v>0.0</v>
      </c>
      <c r="I18" s="21"/>
      <c r="J18" s="21"/>
      <c r="K18" s="19" t="s">
        <v>80</v>
      </c>
      <c r="L18" s="19" t="s">
        <v>81</v>
      </c>
      <c r="M18" s="21"/>
      <c r="N18" s="21"/>
      <c r="O18" s="21"/>
      <c r="P18" s="21"/>
      <c r="Q18" s="21"/>
      <c r="R18" s="21"/>
      <c r="S18" s="21"/>
      <c r="T18" s="21"/>
      <c r="U18" s="21"/>
      <c r="V18" s="21"/>
      <c r="W18" s="21"/>
      <c r="X18" s="21"/>
      <c r="Y18" s="21"/>
      <c r="Z18" s="21"/>
      <c r="AA18" s="21"/>
      <c r="AB18" s="21"/>
    </row>
    <row r="19">
      <c r="A19" s="19" t="s">
        <v>34</v>
      </c>
      <c r="B19" s="20"/>
      <c r="C19" s="20" t="s">
        <v>35</v>
      </c>
      <c r="D19" s="19" t="s">
        <v>36</v>
      </c>
      <c r="E19" s="19">
        <v>352.0</v>
      </c>
      <c r="F19" s="19" t="s">
        <v>82</v>
      </c>
      <c r="G19" s="19">
        <v>1.0</v>
      </c>
      <c r="H19" s="19">
        <v>1.0</v>
      </c>
      <c r="I19" s="19" t="s">
        <v>83</v>
      </c>
      <c r="J19" s="21"/>
      <c r="K19" s="19" t="s">
        <v>84</v>
      </c>
      <c r="L19" s="21"/>
      <c r="M19" s="21"/>
      <c r="N19" s="21"/>
      <c r="O19" s="21"/>
      <c r="P19" s="21"/>
      <c r="Q19" s="21"/>
      <c r="R19" s="21"/>
      <c r="S19" s="21"/>
      <c r="T19" s="21"/>
      <c r="U19" s="21"/>
      <c r="V19" s="21"/>
      <c r="W19" s="21"/>
      <c r="X19" s="21"/>
      <c r="Y19" s="21"/>
      <c r="Z19" s="21"/>
      <c r="AA19" s="21"/>
      <c r="AB19" s="21"/>
    </row>
    <row r="20">
      <c r="A20" s="19" t="s">
        <v>34</v>
      </c>
      <c r="B20" s="20"/>
      <c r="C20" s="20" t="s">
        <v>35</v>
      </c>
      <c r="D20" s="19" t="s">
        <v>36</v>
      </c>
      <c r="E20" s="19">
        <v>352.0</v>
      </c>
      <c r="F20" s="19" t="s">
        <v>82</v>
      </c>
      <c r="G20" s="19">
        <v>1.0</v>
      </c>
      <c r="H20" s="19">
        <v>1.0</v>
      </c>
      <c r="I20" s="19" t="s">
        <v>85</v>
      </c>
      <c r="J20" s="19" t="s">
        <v>86</v>
      </c>
      <c r="K20" s="19" t="s">
        <v>87</v>
      </c>
      <c r="L20" s="19" t="s">
        <v>88</v>
      </c>
      <c r="M20" s="21"/>
      <c r="N20" s="21"/>
      <c r="O20" s="21"/>
      <c r="P20" s="21"/>
      <c r="Q20" s="21"/>
      <c r="R20" s="21"/>
      <c r="S20" s="21"/>
      <c r="T20" s="21"/>
      <c r="U20" s="21"/>
      <c r="V20" s="21"/>
      <c r="W20" s="21"/>
      <c r="X20" s="21"/>
      <c r="Y20" s="21"/>
      <c r="Z20" s="21"/>
      <c r="AA20" s="21"/>
      <c r="AB20" s="21"/>
    </row>
    <row r="21">
      <c r="A21" s="19" t="s">
        <v>34</v>
      </c>
      <c r="B21" s="20"/>
      <c r="C21" s="20" t="s">
        <v>35</v>
      </c>
      <c r="D21" s="19" t="s">
        <v>36</v>
      </c>
      <c r="E21" s="19">
        <v>352.0</v>
      </c>
      <c r="F21" s="19" t="s">
        <v>82</v>
      </c>
      <c r="G21" s="19">
        <v>1.0</v>
      </c>
      <c r="H21" s="20">
        <v>1.0</v>
      </c>
      <c r="I21" s="20" t="s">
        <v>89</v>
      </c>
      <c r="J21" s="20" t="s">
        <v>86</v>
      </c>
      <c r="K21" s="19">
        <v>1.6</v>
      </c>
      <c r="L21" s="21"/>
      <c r="M21" s="21"/>
      <c r="N21" s="21"/>
      <c r="O21" s="21"/>
      <c r="P21" s="21"/>
      <c r="Q21" s="21"/>
      <c r="R21" s="21"/>
      <c r="S21" s="21"/>
      <c r="T21" s="21"/>
      <c r="U21" s="21"/>
      <c r="V21" s="21"/>
      <c r="W21" s="21"/>
      <c r="X21" s="21"/>
      <c r="Y21" s="21"/>
      <c r="Z21" s="21"/>
      <c r="AA21" s="21"/>
      <c r="AB21" s="21"/>
    </row>
    <row r="22">
      <c r="A22" s="19" t="s">
        <v>34</v>
      </c>
      <c r="B22" s="20"/>
      <c r="C22" s="20" t="s">
        <v>35</v>
      </c>
      <c r="D22" s="19" t="s">
        <v>36</v>
      </c>
      <c r="E22" s="19">
        <v>352.0</v>
      </c>
      <c r="F22" s="19" t="s">
        <v>82</v>
      </c>
      <c r="G22" s="19">
        <v>1.0</v>
      </c>
      <c r="H22" s="19">
        <v>2.0</v>
      </c>
      <c r="I22" s="19" t="s">
        <v>90</v>
      </c>
      <c r="J22" s="21"/>
      <c r="K22" s="19" t="s">
        <v>91</v>
      </c>
      <c r="L22" s="19" t="s">
        <v>92</v>
      </c>
      <c r="M22" s="21"/>
      <c r="N22" s="21"/>
      <c r="O22" s="21"/>
      <c r="P22" s="21"/>
      <c r="Q22" s="21"/>
      <c r="R22" s="21"/>
      <c r="S22" s="21"/>
      <c r="T22" s="21"/>
      <c r="U22" s="21"/>
      <c r="V22" s="21"/>
      <c r="W22" s="21"/>
      <c r="X22" s="21"/>
      <c r="Y22" s="21"/>
      <c r="Z22" s="21"/>
      <c r="AA22" s="21"/>
      <c r="AB22" s="21"/>
    </row>
    <row r="23">
      <c r="A23" s="19" t="s">
        <v>34</v>
      </c>
      <c r="B23" s="19"/>
      <c r="C23" s="19" t="s">
        <v>93</v>
      </c>
      <c r="D23" s="19" t="s">
        <v>36</v>
      </c>
      <c r="E23" s="19">
        <v>352.0</v>
      </c>
      <c r="F23" s="19" t="s">
        <v>94</v>
      </c>
      <c r="G23" s="19">
        <v>18.0</v>
      </c>
      <c r="H23" s="19">
        <v>0.0</v>
      </c>
      <c r="I23" s="21"/>
      <c r="J23" s="21"/>
      <c r="K23" s="21"/>
      <c r="L23" s="21"/>
      <c r="M23" s="21"/>
      <c r="N23" s="21"/>
      <c r="O23" s="21"/>
      <c r="P23" s="21"/>
      <c r="Q23" s="21"/>
      <c r="R23" s="21"/>
      <c r="S23" s="21"/>
      <c r="T23" s="21"/>
      <c r="U23" s="21"/>
      <c r="V23" s="21"/>
      <c r="W23" s="21"/>
      <c r="X23" s="21"/>
      <c r="Y23" s="21"/>
      <c r="Z23" s="21"/>
      <c r="AA23" s="21"/>
      <c r="AB23" s="21"/>
    </row>
    <row r="24">
      <c r="A24" s="19" t="s">
        <v>34</v>
      </c>
      <c r="B24" s="20"/>
      <c r="C24" s="20" t="s">
        <v>35</v>
      </c>
      <c r="D24" s="19" t="s">
        <v>36</v>
      </c>
      <c r="E24" s="19">
        <v>352.0</v>
      </c>
      <c r="F24" s="19" t="s">
        <v>95</v>
      </c>
      <c r="G24" s="19">
        <v>2.0</v>
      </c>
      <c r="H24" s="20">
        <v>0.0</v>
      </c>
      <c r="I24" s="20" t="s">
        <v>96</v>
      </c>
      <c r="J24" s="19" t="s">
        <v>97</v>
      </c>
      <c r="K24" s="20" t="s">
        <v>98</v>
      </c>
      <c r="L24" s="19" t="s">
        <v>99</v>
      </c>
      <c r="M24" s="21"/>
      <c r="N24" s="21"/>
      <c r="O24" s="21"/>
      <c r="P24" s="21"/>
      <c r="Q24" s="21"/>
      <c r="R24" s="21"/>
      <c r="S24" s="21"/>
      <c r="T24" s="21"/>
      <c r="U24" s="21"/>
      <c r="V24" s="21"/>
      <c r="W24" s="21"/>
      <c r="X24" s="21"/>
      <c r="Y24" s="21"/>
      <c r="Z24" s="21"/>
      <c r="AA24" s="21"/>
      <c r="AB24" s="21"/>
    </row>
    <row r="25">
      <c r="A25" s="19" t="s">
        <v>34</v>
      </c>
      <c r="B25" s="20"/>
      <c r="C25" s="20" t="s">
        <v>35</v>
      </c>
      <c r="D25" s="19" t="s">
        <v>36</v>
      </c>
      <c r="E25" s="19">
        <v>352.0</v>
      </c>
      <c r="F25" s="19" t="s">
        <v>95</v>
      </c>
      <c r="G25" s="19">
        <v>1.0</v>
      </c>
      <c r="H25" s="19">
        <v>2.0</v>
      </c>
      <c r="I25" s="19" t="s">
        <v>100</v>
      </c>
      <c r="J25" s="20" t="s">
        <v>101</v>
      </c>
      <c r="K25" s="20">
        <v>3.5</v>
      </c>
      <c r="L25" s="21"/>
      <c r="M25" s="21"/>
      <c r="N25" s="21"/>
      <c r="O25" s="21"/>
      <c r="P25" s="21"/>
      <c r="Q25" s="21"/>
      <c r="R25" s="21"/>
      <c r="S25" s="21"/>
      <c r="T25" s="21"/>
      <c r="U25" s="21"/>
      <c r="V25" s="21"/>
      <c r="W25" s="21"/>
      <c r="X25" s="21"/>
      <c r="Y25" s="21"/>
      <c r="Z25" s="21"/>
      <c r="AA25" s="21"/>
      <c r="AB25" s="21"/>
    </row>
    <row r="26">
      <c r="A26" s="19" t="s">
        <v>34</v>
      </c>
      <c r="B26" s="20"/>
      <c r="C26" s="20" t="s">
        <v>35</v>
      </c>
      <c r="D26" s="19" t="s">
        <v>36</v>
      </c>
      <c r="E26" s="19">
        <v>352.0</v>
      </c>
      <c r="F26" s="19" t="s">
        <v>95</v>
      </c>
      <c r="G26" s="19">
        <v>1.0</v>
      </c>
      <c r="H26" s="19">
        <v>2.0</v>
      </c>
      <c r="I26" s="19" t="s">
        <v>102</v>
      </c>
      <c r="J26" s="19" t="s">
        <v>103</v>
      </c>
      <c r="K26" s="19">
        <v>3.5</v>
      </c>
      <c r="L26" s="21"/>
      <c r="M26" s="21"/>
      <c r="N26" s="21"/>
      <c r="O26" s="21"/>
      <c r="P26" s="21"/>
      <c r="Q26" s="21"/>
      <c r="R26" s="21"/>
      <c r="S26" s="21"/>
      <c r="T26" s="21"/>
      <c r="U26" s="21"/>
      <c r="V26" s="21"/>
      <c r="W26" s="21"/>
      <c r="X26" s="21"/>
      <c r="Y26" s="21"/>
      <c r="Z26" s="21"/>
      <c r="AA26" s="21"/>
      <c r="AB26" s="21"/>
    </row>
    <row r="27">
      <c r="A27" s="19" t="s">
        <v>104</v>
      </c>
      <c r="B27" s="19"/>
      <c r="C27" s="19" t="s">
        <v>35</v>
      </c>
      <c r="D27" s="19" t="s">
        <v>36</v>
      </c>
      <c r="E27" s="19">
        <v>352.0</v>
      </c>
      <c r="F27" s="19" t="s">
        <v>105</v>
      </c>
      <c r="G27" s="19">
        <v>1.0</v>
      </c>
      <c r="H27" s="19">
        <v>10.0</v>
      </c>
      <c r="I27" s="19" t="s">
        <v>106</v>
      </c>
      <c r="J27" s="19" t="s">
        <v>107</v>
      </c>
      <c r="K27" s="19" t="s">
        <v>108</v>
      </c>
      <c r="L27" s="21"/>
      <c r="M27" s="21"/>
      <c r="N27" s="21"/>
      <c r="O27" s="21"/>
      <c r="P27" s="21"/>
      <c r="Q27" s="21"/>
      <c r="R27" s="21"/>
      <c r="S27" s="21"/>
      <c r="T27" s="21"/>
      <c r="U27" s="21"/>
      <c r="V27" s="21"/>
      <c r="W27" s="21"/>
      <c r="X27" s="21"/>
      <c r="Y27" s="21"/>
      <c r="Z27" s="21"/>
      <c r="AA27" s="21"/>
      <c r="AB27" s="21"/>
    </row>
    <row r="28">
      <c r="A28" s="19" t="s">
        <v>109</v>
      </c>
      <c r="B28" s="19" t="s">
        <v>110</v>
      </c>
      <c r="C28" s="19" t="s">
        <v>111</v>
      </c>
      <c r="D28" s="19" t="s">
        <v>36</v>
      </c>
      <c r="E28" s="19">
        <v>352.0</v>
      </c>
      <c r="F28" s="21"/>
      <c r="G28" s="19">
        <v>1.0</v>
      </c>
      <c r="H28" s="19">
        <v>10.0</v>
      </c>
      <c r="I28" s="21"/>
      <c r="J28" s="21"/>
      <c r="K28" s="21"/>
      <c r="L28" s="19" t="s">
        <v>112</v>
      </c>
      <c r="M28" s="21"/>
      <c r="N28" s="21"/>
      <c r="O28" s="21"/>
      <c r="P28" s="21"/>
      <c r="Q28" s="21"/>
      <c r="R28" s="21"/>
      <c r="S28" s="21"/>
      <c r="T28" s="21"/>
      <c r="U28" s="21"/>
      <c r="V28" s="21"/>
      <c r="W28" s="21"/>
      <c r="X28" s="21"/>
      <c r="Y28" s="21"/>
      <c r="Z28" s="21"/>
      <c r="AA28" s="21"/>
      <c r="AB28" s="21"/>
    </row>
    <row r="29">
      <c r="A29" s="19" t="s">
        <v>113</v>
      </c>
      <c r="B29" s="19" t="s">
        <v>114</v>
      </c>
      <c r="C29" s="19" t="s">
        <v>115</v>
      </c>
      <c r="D29" s="19" t="s">
        <v>36</v>
      </c>
      <c r="E29" s="19">
        <v>352.0</v>
      </c>
      <c r="F29" s="21"/>
      <c r="G29" s="19">
        <v>1.0</v>
      </c>
      <c r="H29" s="19">
        <v>7.0</v>
      </c>
      <c r="I29" s="21"/>
      <c r="J29" s="21"/>
      <c r="K29" s="21"/>
      <c r="L29" s="21"/>
      <c r="M29" s="21"/>
      <c r="N29" s="21"/>
      <c r="O29" s="21"/>
      <c r="P29" s="21"/>
      <c r="Q29" s="21"/>
      <c r="R29" s="21"/>
      <c r="S29" s="21"/>
      <c r="T29" s="21"/>
      <c r="U29" s="21"/>
      <c r="V29" s="21"/>
      <c r="W29" s="21"/>
      <c r="X29" s="21"/>
      <c r="Y29" s="21"/>
      <c r="Z29" s="21"/>
      <c r="AA29" s="21"/>
      <c r="AB29" s="21"/>
    </row>
    <row r="30">
      <c r="A30" s="20" t="s">
        <v>113</v>
      </c>
      <c r="B30" s="19" t="s">
        <v>114</v>
      </c>
      <c r="C30" s="19" t="s">
        <v>35</v>
      </c>
      <c r="D30" s="19" t="s">
        <v>36</v>
      </c>
      <c r="E30" s="19">
        <v>352.0</v>
      </c>
      <c r="F30" s="19" t="s">
        <v>116</v>
      </c>
      <c r="G30" s="19">
        <v>1.0</v>
      </c>
      <c r="H30" s="19">
        <v>7.0</v>
      </c>
      <c r="I30" s="21"/>
      <c r="J30" s="21"/>
      <c r="K30" s="19" t="s">
        <v>117</v>
      </c>
      <c r="L30" s="21"/>
      <c r="M30" s="21"/>
      <c r="N30" s="21"/>
      <c r="O30" s="21"/>
      <c r="P30" s="21"/>
      <c r="Q30" s="21"/>
      <c r="R30" s="21"/>
      <c r="S30" s="21"/>
      <c r="T30" s="21"/>
      <c r="U30" s="21"/>
      <c r="V30" s="21"/>
      <c r="W30" s="21"/>
      <c r="X30" s="21"/>
      <c r="Y30" s="21"/>
      <c r="Z30" s="21"/>
      <c r="AA30" s="21"/>
      <c r="AB30" s="21"/>
    </row>
    <row r="31">
      <c r="A31" s="20" t="s">
        <v>113</v>
      </c>
      <c r="B31" s="19" t="s">
        <v>114</v>
      </c>
      <c r="C31" s="19" t="s">
        <v>35</v>
      </c>
      <c r="D31" s="19" t="s">
        <v>36</v>
      </c>
      <c r="E31" s="19">
        <v>352.0</v>
      </c>
      <c r="F31" s="21"/>
      <c r="G31" s="19">
        <v>1.0</v>
      </c>
      <c r="H31" s="19">
        <v>7.0</v>
      </c>
      <c r="I31" s="21"/>
      <c r="J31" s="21"/>
      <c r="K31" s="21"/>
      <c r="L31" s="21"/>
      <c r="M31" s="21"/>
      <c r="N31" s="21"/>
      <c r="O31" s="21"/>
      <c r="P31" s="21"/>
      <c r="Q31" s="21"/>
      <c r="R31" s="21"/>
      <c r="S31" s="21"/>
      <c r="T31" s="21"/>
      <c r="U31" s="21"/>
      <c r="V31" s="21"/>
      <c r="W31" s="21"/>
      <c r="X31" s="21"/>
      <c r="Y31" s="21"/>
      <c r="Z31" s="21"/>
      <c r="AA31" s="21"/>
      <c r="AB31" s="21"/>
    </row>
    <row r="32">
      <c r="A32" s="19" t="s">
        <v>118</v>
      </c>
      <c r="B32" s="19" t="s">
        <v>119</v>
      </c>
      <c r="C32" s="19" t="s">
        <v>35</v>
      </c>
      <c r="D32" s="19" t="s">
        <v>36</v>
      </c>
      <c r="E32" s="19">
        <v>352.0</v>
      </c>
      <c r="F32" s="21"/>
      <c r="G32" s="19">
        <v>1.0</v>
      </c>
      <c r="H32" s="19">
        <v>10.0</v>
      </c>
      <c r="I32" s="19" t="s">
        <v>120</v>
      </c>
      <c r="J32" s="19" t="s">
        <v>121</v>
      </c>
      <c r="K32" s="19" t="s">
        <v>122</v>
      </c>
      <c r="L32" s="19" t="s">
        <v>123</v>
      </c>
      <c r="M32" s="21"/>
      <c r="N32" s="21"/>
      <c r="O32" s="21"/>
      <c r="P32" s="21"/>
      <c r="Q32" s="21"/>
      <c r="R32" s="21"/>
      <c r="S32" s="21"/>
      <c r="T32" s="21"/>
      <c r="U32" s="21"/>
      <c r="V32" s="21"/>
      <c r="W32" s="21"/>
      <c r="X32" s="21"/>
      <c r="Y32" s="21"/>
      <c r="Z32" s="21"/>
      <c r="AA32" s="21"/>
      <c r="AB32" s="21"/>
    </row>
    <row r="33">
      <c r="A33" s="19" t="s">
        <v>118</v>
      </c>
      <c r="B33" s="19" t="s">
        <v>119</v>
      </c>
      <c r="C33" s="19" t="s">
        <v>35</v>
      </c>
      <c r="D33" s="19" t="s">
        <v>36</v>
      </c>
      <c r="E33" s="19">
        <v>352.0</v>
      </c>
      <c r="F33" s="21"/>
      <c r="G33" s="19">
        <v>1.0</v>
      </c>
      <c r="H33" s="19">
        <v>10.0</v>
      </c>
      <c r="I33" s="19" t="s">
        <v>120</v>
      </c>
      <c r="J33" s="19" t="s">
        <v>124</v>
      </c>
      <c r="K33" s="19" t="s">
        <v>122</v>
      </c>
      <c r="L33" s="19" t="s">
        <v>125</v>
      </c>
      <c r="M33" s="21"/>
      <c r="N33" s="21"/>
      <c r="O33" s="21"/>
      <c r="P33" s="21"/>
      <c r="Q33" s="21"/>
      <c r="R33" s="21"/>
      <c r="S33" s="21"/>
      <c r="T33" s="21"/>
      <c r="U33" s="21"/>
      <c r="V33" s="21"/>
      <c r="W33" s="21"/>
      <c r="X33" s="21"/>
      <c r="Y33" s="21"/>
      <c r="Z33" s="21"/>
      <c r="AA33" s="21"/>
      <c r="AB33" s="21"/>
    </row>
    <row r="34">
      <c r="B34" s="22"/>
    </row>
    <row r="35">
      <c r="F35" s="3" t="s">
        <v>126</v>
      </c>
      <c r="G35" s="23">
        <f>SUM(G2:G33)</f>
        <v>59</v>
      </c>
    </row>
    <row r="36">
      <c r="K36" s="23">
        <f>SUM(G2:G3,G6:G17,G19:G22,G24,G25:G26,G32:G33)</f>
        <v>24</v>
      </c>
    </row>
    <row r="37">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c r="B38" s="25"/>
      <c r="E38" s="26" t="s">
        <v>127</v>
      </c>
    </row>
    <row r="39">
      <c r="A39" s="27"/>
      <c r="B39" s="28"/>
      <c r="E39" s="29" t="s">
        <v>34</v>
      </c>
      <c r="F39" s="30" t="s">
        <v>128</v>
      </c>
      <c r="G39" s="30">
        <v>57.0</v>
      </c>
    </row>
    <row r="40">
      <c r="B40" s="28"/>
      <c r="E40" s="9"/>
      <c r="F40" s="30" t="s">
        <v>129</v>
      </c>
      <c r="G40" s="31">
        <f>SUM(G2:G26)</f>
        <v>52</v>
      </c>
    </row>
    <row r="41">
      <c r="B41" s="28"/>
      <c r="E41" s="10"/>
      <c r="F41" s="30" t="s">
        <v>130</v>
      </c>
      <c r="G41" s="32">
        <v>5.0</v>
      </c>
    </row>
    <row r="42">
      <c r="B42" s="28"/>
      <c r="E42" s="29" t="s">
        <v>131</v>
      </c>
      <c r="F42" s="30" t="s">
        <v>128</v>
      </c>
      <c r="G42" s="30">
        <v>7.0</v>
      </c>
    </row>
    <row r="43">
      <c r="B43" s="28"/>
      <c r="E43" s="9"/>
      <c r="F43" s="30" t="s">
        <v>129</v>
      </c>
      <c r="G43" s="31">
        <f>SUM(G27:G33)</f>
        <v>7</v>
      </c>
    </row>
    <row r="44">
      <c r="B44" s="28"/>
      <c r="E44" s="10"/>
      <c r="F44" s="30" t="s">
        <v>130</v>
      </c>
      <c r="G44" s="31"/>
    </row>
    <row r="45">
      <c r="C45" s="33"/>
    </row>
    <row r="46">
      <c r="C46" s="33"/>
      <c r="E46" s="3" t="s">
        <v>132</v>
      </c>
      <c r="F46" s="28" t="s">
        <v>133</v>
      </c>
    </row>
    <row r="49">
      <c r="E49" s="34"/>
      <c r="F49" s="35" t="s">
        <v>134</v>
      </c>
      <c r="G49" s="36"/>
    </row>
    <row r="50">
      <c r="E50" s="34"/>
      <c r="F50" s="37" t="s">
        <v>135</v>
      </c>
      <c r="G50" s="37" t="s">
        <v>136</v>
      </c>
    </row>
    <row r="51">
      <c r="E51" s="29" t="s">
        <v>137</v>
      </c>
      <c r="F51" s="37">
        <v>1.0</v>
      </c>
      <c r="G51" s="34">
        <f>COUNT(H6,H7,H9,H15,H17,H19,H20,H21)</f>
        <v>8</v>
      </c>
    </row>
    <row r="52">
      <c r="E52" s="9"/>
      <c r="F52" s="37">
        <v>2.0</v>
      </c>
      <c r="G52" s="34">
        <f>COUNT(H8,H10,H11,H12,H16,H22,H26)</f>
        <v>7</v>
      </c>
    </row>
    <row r="53">
      <c r="E53" s="9"/>
      <c r="F53" s="37">
        <v>3.0</v>
      </c>
      <c r="G53" s="34">
        <f t="shared" ref="G53:G54" si="1">COUNT(H13)</f>
        <v>1</v>
      </c>
    </row>
    <row r="54">
      <c r="E54" s="9"/>
      <c r="F54" s="37">
        <v>4.0</v>
      </c>
      <c r="G54" s="34">
        <f t="shared" si="1"/>
        <v>1</v>
      </c>
    </row>
    <row r="55">
      <c r="E55" s="9"/>
      <c r="F55" s="37">
        <v>0.0</v>
      </c>
      <c r="G55" s="34">
        <f>SUM(G24,G23,G18,G5,G4,G3,G2)</f>
        <v>34</v>
      </c>
    </row>
    <row r="56">
      <c r="E56" s="9"/>
      <c r="F56" s="37">
        <v>7.0</v>
      </c>
      <c r="G56" s="34">
        <f>SUM(G29,G30,G31)</f>
        <v>3</v>
      </c>
    </row>
    <row r="57">
      <c r="E57" s="10"/>
      <c r="F57" s="37">
        <v>10.0</v>
      </c>
      <c r="G57" s="34">
        <f>SUM(G33,G32,G28,G27)</f>
        <v>4</v>
      </c>
    </row>
  </sheetData>
  <mergeCells count="6">
    <mergeCell ref="E38:G38"/>
    <mergeCell ref="A39:A44"/>
    <mergeCell ref="E39:E41"/>
    <mergeCell ref="E42:E44"/>
    <mergeCell ref="F49:G49"/>
    <mergeCell ref="E51:E5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7" t="s">
        <v>22</v>
      </c>
      <c r="B1" s="17" t="s">
        <v>138</v>
      </c>
      <c r="C1" s="17" t="s">
        <v>24</v>
      </c>
      <c r="D1" s="17" t="s">
        <v>25</v>
      </c>
      <c r="E1" s="17" t="s">
        <v>139</v>
      </c>
      <c r="F1" s="17" t="s">
        <v>26</v>
      </c>
      <c r="G1" s="17" t="s">
        <v>27</v>
      </c>
      <c r="H1" s="17" t="s">
        <v>28</v>
      </c>
      <c r="I1" s="17" t="s">
        <v>30</v>
      </c>
      <c r="J1" s="17" t="s">
        <v>31</v>
      </c>
      <c r="K1" s="17" t="s">
        <v>32</v>
      </c>
      <c r="L1" s="17" t="s">
        <v>33</v>
      </c>
      <c r="M1" s="18"/>
      <c r="N1" s="18"/>
      <c r="O1" s="18"/>
      <c r="P1" s="18"/>
      <c r="Q1" s="18"/>
      <c r="R1" s="18"/>
      <c r="S1" s="18"/>
      <c r="T1" s="18"/>
      <c r="U1" s="18"/>
      <c r="V1" s="18"/>
      <c r="W1" s="18"/>
      <c r="X1" s="18"/>
      <c r="Y1" s="18"/>
      <c r="Z1" s="18"/>
      <c r="AA1" s="18"/>
      <c r="AB1" s="18"/>
    </row>
    <row r="2">
      <c r="A2" s="3" t="s">
        <v>140</v>
      </c>
      <c r="B2" s="3">
        <v>1.0</v>
      </c>
      <c r="C2" s="3" t="s">
        <v>35</v>
      </c>
      <c r="E2" s="3">
        <v>2.0</v>
      </c>
      <c r="G2" s="3" t="s">
        <v>141</v>
      </c>
      <c r="H2" s="3">
        <v>1.0</v>
      </c>
    </row>
    <row r="3">
      <c r="A3" s="3" t="s">
        <v>140</v>
      </c>
      <c r="B3" s="3">
        <v>1.0</v>
      </c>
      <c r="C3" s="3" t="s">
        <v>142</v>
      </c>
      <c r="E3" s="3">
        <v>2.0</v>
      </c>
      <c r="G3" s="3" t="s">
        <v>143</v>
      </c>
      <c r="H3" s="3">
        <v>1.0</v>
      </c>
      <c r="J3" s="3" t="s">
        <v>144</v>
      </c>
    </row>
    <row r="4">
      <c r="A4" s="3" t="s">
        <v>140</v>
      </c>
      <c r="B4" s="3">
        <v>1.0</v>
      </c>
      <c r="C4" s="3" t="s">
        <v>142</v>
      </c>
      <c r="E4" s="3">
        <v>2.0</v>
      </c>
      <c r="G4" s="3" t="s">
        <v>145</v>
      </c>
      <c r="H4" s="3">
        <v>1.0</v>
      </c>
      <c r="K4" s="3" t="s">
        <v>146</v>
      </c>
    </row>
    <row r="5">
      <c r="A5" s="3" t="s">
        <v>140</v>
      </c>
      <c r="B5" s="3">
        <v>1.0</v>
      </c>
      <c r="C5" s="3" t="s">
        <v>35</v>
      </c>
      <c r="E5" s="3">
        <v>2.0</v>
      </c>
      <c r="G5" s="3" t="s">
        <v>147</v>
      </c>
      <c r="H5" s="3">
        <v>1.0</v>
      </c>
      <c r="J5" s="3" t="s">
        <v>148</v>
      </c>
      <c r="K5" s="3" t="s">
        <v>149</v>
      </c>
    </row>
    <row r="6">
      <c r="A6" s="3" t="s">
        <v>140</v>
      </c>
      <c r="B6" s="3">
        <v>1.0</v>
      </c>
      <c r="C6" s="3" t="s">
        <v>35</v>
      </c>
      <c r="E6" s="3">
        <v>2.0</v>
      </c>
      <c r="G6" s="3" t="s">
        <v>150</v>
      </c>
      <c r="H6" s="3">
        <v>1.0</v>
      </c>
      <c r="I6" s="3" t="s">
        <v>151</v>
      </c>
      <c r="J6" s="3" t="s">
        <v>152</v>
      </c>
      <c r="L6" s="3" t="s">
        <v>153</v>
      </c>
    </row>
    <row r="7">
      <c r="A7" s="3" t="s">
        <v>140</v>
      </c>
      <c r="B7" s="3">
        <v>1.0</v>
      </c>
      <c r="C7" s="3" t="s">
        <v>35</v>
      </c>
      <c r="E7" s="3">
        <v>2.0</v>
      </c>
      <c r="G7" s="3" t="s">
        <v>154</v>
      </c>
      <c r="H7" s="3">
        <v>1.0</v>
      </c>
      <c r="J7" s="3" t="s">
        <v>107</v>
      </c>
      <c r="K7" s="3" t="s">
        <v>155</v>
      </c>
      <c r="L7" s="3" t="s">
        <v>156</v>
      </c>
    </row>
    <row r="8">
      <c r="A8" s="3" t="s">
        <v>140</v>
      </c>
      <c r="B8" s="3">
        <v>1.0</v>
      </c>
      <c r="C8" s="3" t="s">
        <v>35</v>
      </c>
      <c r="E8" s="3">
        <v>2.0</v>
      </c>
      <c r="G8" s="3" t="s">
        <v>157</v>
      </c>
      <c r="H8" s="3">
        <v>1.0</v>
      </c>
      <c r="I8" s="3" t="s">
        <v>158</v>
      </c>
      <c r="J8" s="3" t="s">
        <v>159</v>
      </c>
      <c r="K8" s="3" t="s">
        <v>160</v>
      </c>
    </row>
    <row r="9">
      <c r="E9" s="3">
        <v>2.0</v>
      </c>
    </row>
    <row r="10">
      <c r="B10" s="38"/>
      <c r="G10" s="3" t="s">
        <v>126</v>
      </c>
      <c r="H10" s="3">
        <v>7.0</v>
      </c>
    </row>
    <row r="11">
      <c r="A11" s="39"/>
      <c r="B11" s="40"/>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row>
    <row r="12">
      <c r="B12" s="41"/>
    </row>
    <row r="13">
      <c r="B13" s="42" t="s">
        <v>161</v>
      </c>
      <c r="C13" s="43"/>
      <c r="D13" s="36"/>
      <c r="F13" s="27"/>
      <c r="G13" s="44"/>
    </row>
    <row r="14">
      <c r="B14" s="45" t="s">
        <v>34</v>
      </c>
      <c r="C14" s="37" t="s">
        <v>128</v>
      </c>
      <c r="D14" s="37">
        <v>7.0</v>
      </c>
      <c r="G14" s="41"/>
    </row>
    <row r="15">
      <c r="B15" s="9"/>
      <c r="C15" s="37" t="s">
        <v>162</v>
      </c>
      <c r="D15" s="37">
        <v>7.0</v>
      </c>
      <c r="G15" s="41"/>
    </row>
    <row r="16">
      <c r="B16" s="10"/>
      <c r="C16" s="37" t="s">
        <v>130</v>
      </c>
      <c r="D16" s="37">
        <v>0.0</v>
      </c>
    </row>
    <row r="17">
      <c r="B17" s="46"/>
    </row>
    <row r="18">
      <c r="B18" s="46" t="s">
        <v>163</v>
      </c>
    </row>
  </sheetData>
  <mergeCells count="4">
    <mergeCell ref="B13:D13"/>
    <mergeCell ref="F13:F15"/>
    <mergeCell ref="B14:B16"/>
    <mergeCell ref="B18:E1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6" max="6" width="23.25"/>
    <col customWidth="1" min="7" max="7" width="21.38"/>
    <col customWidth="1" min="8" max="8" width="31.38"/>
  </cols>
  <sheetData>
    <row r="1">
      <c r="A1" s="17" t="s">
        <v>22</v>
      </c>
      <c r="B1" s="17" t="s">
        <v>138</v>
      </c>
      <c r="C1" s="17" t="s">
        <v>24</v>
      </c>
      <c r="D1" s="17" t="s">
        <v>27</v>
      </c>
      <c r="E1" s="17" t="s">
        <v>28</v>
      </c>
      <c r="F1" s="17" t="s">
        <v>29</v>
      </c>
      <c r="G1" s="17" t="s">
        <v>30</v>
      </c>
      <c r="H1" s="17" t="s">
        <v>31</v>
      </c>
      <c r="I1" s="17" t="s">
        <v>32</v>
      </c>
      <c r="J1" s="17" t="s">
        <v>33</v>
      </c>
      <c r="K1" s="17"/>
      <c r="L1" s="17"/>
      <c r="M1" s="18"/>
      <c r="N1" s="18"/>
      <c r="O1" s="18"/>
      <c r="P1" s="18"/>
      <c r="Q1" s="18"/>
      <c r="R1" s="18"/>
      <c r="S1" s="18"/>
      <c r="T1" s="18"/>
      <c r="U1" s="18"/>
      <c r="V1" s="18"/>
      <c r="W1" s="18"/>
      <c r="X1" s="18"/>
      <c r="Y1" s="18"/>
      <c r="Z1" s="18"/>
      <c r="AA1" s="18"/>
      <c r="AB1" s="18"/>
    </row>
    <row r="2">
      <c r="A2" s="19" t="s">
        <v>34</v>
      </c>
      <c r="B2" s="21"/>
      <c r="C2" s="19" t="s">
        <v>35</v>
      </c>
      <c r="D2" s="19" t="s">
        <v>164</v>
      </c>
      <c r="E2" s="19">
        <v>1.0</v>
      </c>
      <c r="F2" s="19">
        <v>0.0</v>
      </c>
      <c r="G2" s="21"/>
      <c r="H2" s="19" t="s">
        <v>165</v>
      </c>
      <c r="I2" s="21"/>
      <c r="J2" s="20" t="s">
        <v>166</v>
      </c>
      <c r="K2" s="21"/>
    </row>
    <row r="3">
      <c r="A3" s="19" t="s">
        <v>34</v>
      </c>
      <c r="B3" s="21"/>
      <c r="C3" s="19" t="s">
        <v>167</v>
      </c>
      <c r="D3" s="21"/>
      <c r="E3" s="19">
        <v>6.0</v>
      </c>
      <c r="F3" s="19">
        <v>0.0</v>
      </c>
      <c r="G3" s="21"/>
      <c r="H3" s="21"/>
      <c r="I3" s="21"/>
      <c r="J3" s="47" t="s">
        <v>168</v>
      </c>
      <c r="K3" s="21"/>
    </row>
    <row r="4">
      <c r="A4" s="19" t="s">
        <v>34</v>
      </c>
      <c r="B4" s="21"/>
      <c r="C4" s="19" t="s">
        <v>93</v>
      </c>
      <c r="D4" s="21"/>
      <c r="E4" s="19">
        <v>36.0</v>
      </c>
      <c r="F4" s="19">
        <v>0.0</v>
      </c>
      <c r="G4" s="21"/>
      <c r="H4" s="21"/>
      <c r="I4" s="21"/>
      <c r="J4" s="19" t="s">
        <v>169</v>
      </c>
      <c r="K4" s="21"/>
    </row>
    <row r="5">
      <c r="A5" s="19" t="s">
        <v>34</v>
      </c>
      <c r="B5" s="21"/>
      <c r="C5" s="19" t="s">
        <v>35</v>
      </c>
      <c r="D5" s="19" t="s">
        <v>170</v>
      </c>
      <c r="E5" s="19">
        <v>1.0</v>
      </c>
      <c r="F5" s="19">
        <v>0.0</v>
      </c>
      <c r="G5" s="21"/>
      <c r="H5" s="19" t="s">
        <v>171</v>
      </c>
      <c r="I5" s="21"/>
      <c r="J5" s="20" t="s">
        <v>172</v>
      </c>
      <c r="K5" s="21"/>
    </row>
    <row r="6">
      <c r="A6" s="19" t="s">
        <v>34</v>
      </c>
      <c r="B6" s="21"/>
      <c r="C6" s="19" t="s">
        <v>35</v>
      </c>
      <c r="D6" s="19" t="s">
        <v>173</v>
      </c>
      <c r="E6" s="19">
        <v>2.0</v>
      </c>
      <c r="F6" s="19">
        <v>0.0</v>
      </c>
      <c r="G6" s="21"/>
      <c r="H6" s="21"/>
      <c r="I6" s="21"/>
      <c r="J6" s="21"/>
      <c r="K6" s="21"/>
    </row>
    <row r="7">
      <c r="A7" s="19" t="s">
        <v>34</v>
      </c>
      <c r="B7" s="21"/>
      <c r="C7" s="19" t="s">
        <v>35</v>
      </c>
      <c r="D7" s="19" t="s">
        <v>174</v>
      </c>
      <c r="E7" s="19">
        <v>2.0</v>
      </c>
      <c r="F7" s="19">
        <v>0.0</v>
      </c>
      <c r="G7" s="19" t="s">
        <v>175</v>
      </c>
      <c r="H7" s="21"/>
      <c r="I7" s="21"/>
      <c r="J7" s="21"/>
      <c r="K7" s="21"/>
    </row>
    <row r="8">
      <c r="A8" s="19" t="s">
        <v>34</v>
      </c>
      <c r="B8" s="21"/>
      <c r="C8" s="19" t="s">
        <v>35</v>
      </c>
      <c r="D8" s="19" t="s">
        <v>176</v>
      </c>
      <c r="E8" s="19">
        <v>6.0</v>
      </c>
      <c r="F8" s="19">
        <v>0.0</v>
      </c>
      <c r="G8" s="21"/>
      <c r="H8" s="19" t="s">
        <v>177</v>
      </c>
      <c r="I8" s="21"/>
      <c r="J8" s="19" t="s">
        <v>178</v>
      </c>
      <c r="K8" s="21"/>
    </row>
    <row r="9">
      <c r="A9" s="19" t="s">
        <v>34</v>
      </c>
      <c r="B9" s="21"/>
      <c r="C9" s="19" t="s">
        <v>35</v>
      </c>
      <c r="D9" s="19" t="s">
        <v>179</v>
      </c>
      <c r="E9" s="19">
        <v>22.0</v>
      </c>
      <c r="F9" s="19">
        <v>0.0</v>
      </c>
      <c r="G9" s="21"/>
      <c r="H9" s="21"/>
      <c r="I9" s="21"/>
      <c r="J9" s="19" t="s">
        <v>180</v>
      </c>
      <c r="K9" s="21"/>
    </row>
    <row r="10">
      <c r="A10" s="19" t="s">
        <v>34</v>
      </c>
      <c r="B10" s="21"/>
      <c r="C10" s="19" t="s">
        <v>35</v>
      </c>
      <c r="D10" s="21"/>
      <c r="E10" s="19">
        <v>1.0</v>
      </c>
      <c r="F10" s="19">
        <v>0.0</v>
      </c>
      <c r="G10" s="21"/>
      <c r="H10" s="21"/>
      <c r="I10" s="19" t="s">
        <v>181</v>
      </c>
      <c r="J10" s="21"/>
      <c r="K10" s="21"/>
    </row>
    <row r="11">
      <c r="A11" s="19" t="s">
        <v>34</v>
      </c>
      <c r="B11" s="21"/>
      <c r="C11" s="19" t="s">
        <v>35</v>
      </c>
      <c r="D11" s="19" t="s">
        <v>150</v>
      </c>
      <c r="E11" s="19">
        <v>1.0</v>
      </c>
      <c r="F11" s="47">
        <v>3.0</v>
      </c>
      <c r="G11" s="47" t="s">
        <v>182</v>
      </c>
      <c r="H11" s="21"/>
      <c r="I11" s="47" t="s">
        <v>183</v>
      </c>
      <c r="J11" s="19" t="s">
        <v>184</v>
      </c>
      <c r="K11" s="21"/>
    </row>
    <row r="12">
      <c r="A12" s="19" t="s">
        <v>34</v>
      </c>
      <c r="B12" s="21"/>
      <c r="C12" s="19" t="s">
        <v>35</v>
      </c>
      <c r="D12" s="19" t="s">
        <v>147</v>
      </c>
      <c r="E12" s="19">
        <v>28.0</v>
      </c>
      <c r="F12" s="19">
        <v>0.0</v>
      </c>
      <c r="G12" s="21"/>
      <c r="H12" s="47" t="s">
        <v>185</v>
      </c>
      <c r="I12" s="47" t="s">
        <v>186</v>
      </c>
      <c r="J12" s="19" t="s">
        <v>187</v>
      </c>
      <c r="K12" s="21"/>
    </row>
    <row r="13">
      <c r="A13" s="19" t="s">
        <v>34</v>
      </c>
      <c r="B13" s="21"/>
      <c r="C13" s="19" t="s">
        <v>188</v>
      </c>
      <c r="D13" s="19" t="s">
        <v>147</v>
      </c>
      <c r="E13" s="19">
        <v>1.0</v>
      </c>
      <c r="F13" s="47">
        <v>4.0</v>
      </c>
      <c r="G13" s="47" t="s">
        <v>189</v>
      </c>
      <c r="H13" s="21"/>
      <c r="I13" s="47" t="s">
        <v>190</v>
      </c>
      <c r="J13" s="21"/>
      <c r="K13" s="21"/>
    </row>
    <row r="14">
      <c r="A14" s="19" t="s">
        <v>34</v>
      </c>
      <c r="B14" s="21"/>
      <c r="C14" s="19" t="s">
        <v>188</v>
      </c>
      <c r="D14" s="19" t="s">
        <v>191</v>
      </c>
      <c r="E14" s="19">
        <v>1.0</v>
      </c>
      <c r="F14" s="47">
        <v>1.0</v>
      </c>
      <c r="G14" s="47" t="s">
        <v>192</v>
      </c>
      <c r="H14" s="47" t="s">
        <v>193</v>
      </c>
      <c r="I14" s="19" t="s">
        <v>194</v>
      </c>
      <c r="J14" s="19" t="s">
        <v>150</v>
      </c>
      <c r="K14" s="21"/>
    </row>
    <row r="15">
      <c r="A15" s="19" t="s">
        <v>34</v>
      </c>
      <c r="B15" s="48"/>
      <c r="C15" s="19" t="s">
        <v>35</v>
      </c>
      <c r="D15" s="19" t="s">
        <v>147</v>
      </c>
      <c r="E15" s="19">
        <v>1.0</v>
      </c>
      <c r="F15" s="47">
        <v>2.0</v>
      </c>
      <c r="G15" s="47" t="s">
        <v>195</v>
      </c>
      <c r="H15" s="47" t="s">
        <v>196</v>
      </c>
      <c r="I15" s="19">
        <v>1.7</v>
      </c>
      <c r="J15" s="21"/>
      <c r="K15" s="21"/>
    </row>
    <row r="16">
      <c r="A16" s="19" t="s">
        <v>34</v>
      </c>
      <c r="B16" s="21"/>
      <c r="C16" s="19" t="s">
        <v>35</v>
      </c>
      <c r="D16" s="19" t="s">
        <v>147</v>
      </c>
      <c r="E16" s="19">
        <v>1.0</v>
      </c>
      <c r="F16" s="47">
        <v>2.0</v>
      </c>
      <c r="G16" s="47" t="s">
        <v>197</v>
      </c>
      <c r="H16" s="47" t="s">
        <v>198</v>
      </c>
      <c r="I16" s="19">
        <v>1.7</v>
      </c>
      <c r="J16" s="47" t="s">
        <v>199</v>
      </c>
      <c r="K16" s="21"/>
    </row>
    <row r="17">
      <c r="A17" s="19" t="s">
        <v>34</v>
      </c>
      <c r="B17" s="21"/>
      <c r="C17" s="19" t="s">
        <v>35</v>
      </c>
      <c r="D17" s="19" t="s">
        <v>147</v>
      </c>
      <c r="E17" s="19">
        <v>1.0</v>
      </c>
      <c r="F17" s="47">
        <v>1.0</v>
      </c>
      <c r="G17" s="47" t="s">
        <v>200</v>
      </c>
      <c r="H17" s="47" t="s">
        <v>201</v>
      </c>
      <c r="I17" s="19">
        <v>1.7</v>
      </c>
      <c r="J17" s="21"/>
      <c r="K17" s="21"/>
    </row>
    <row r="18">
      <c r="A18" s="19" t="s">
        <v>34</v>
      </c>
      <c r="B18" s="21"/>
      <c r="C18" s="19" t="s">
        <v>35</v>
      </c>
      <c r="D18" s="19" t="s">
        <v>147</v>
      </c>
      <c r="E18" s="19">
        <v>1.0</v>
      </c>
      <c r="F18" s="47">
        <v>2.0</v>
      </c>
      <c r="G18" s="47" t="s">
        <v>202</v>
      </c>
      <c r="H18" s="47" t="s">
        <v>203</v>
      </c>
      <c r="I18" s="19">
        <v>1.5</v>
      </c>
      <c r="J18" s="47" t="s">
        <v>204</v>
      </c>
      <c r="K18" s="21"/>
    </row>
    <row r="19">
      <c r="A19" s="19" t="s">
        <v>34</v>
      </c>
      <c r="B19" s="21"/>
      <c r="C19" s="19" t="s">
        <v>35</v>
      </c>
      <c r="D19" s="19" t="s">
        <v>147</v>
      </c>
      <c r="E19" s="19">
        <v>1.0</v>
      </c>
      <c r="F19" s="47">
        <v>1.0</v>
      </c>
      <c r="G19" s="47" t="s">
        <v>205</v>
      </c>
      <c r="H19" s="47" t="s">
        <v>206</v>
      </c>
      <c r="I19" s="47" t="s">
        <v>207</v>
      </c>
      <c r="J19" s="21"/>
      <c r="K19" s="21"/>
    </row>
    <row r="20">
      <c r="A20" s="19" t="s">
        <v>34</v>
      </c>
      <c r="B20" s="21"/>
      <c r="C20" s="19" t="s">
        <v>35</v>
      </c>
      <c r="D20" s="19" t="s">
        <v>147</v>
      </c>
      <c r="E20" s="19">
        <v>1.0</v>
      </c>
      <c r="F20" s="47">
        <v>2.0</v>
      </c>
      <c r="G20" s="47" t="s">
        <v>208</v>
      </c>
      <c r="H20" s="47" t="s">
        <v>209</v>
      </c>
      <c r="I20" s="19">
        <v>1.6</v>
      </c>
      <c r="J20" s="21"/>
      <c r="K20" s="21"/>
    </row>
    <row r="21">
      <c r="A21" s="19" t="s">
        <v>34</v>
      </c>
      <c r="B21" s="21"/>
      <c r="C21" s="19" t="s">
        <v>35</v>
      </c>
      <c r="D21" s="19" t="s">
        <v>147</v>
      </c>
      <c r="E21" s="19">
        <v>1.0</v>
      </c>
      <c r="F21" s="47">
        <v>1.0</v>
      </c>
      <c r="G21" s="47" t="s">
        <v>210</v>
      </c>
      <c r="H21" s="47" t="s">
        <v>211</v>
      </c>
      <c r="I21" s="19">
        <v>1.6</v>
      </c>
      <c r="J21" s="21"/>
      <c r="K21" s="21"/>
    </row>
    <row r="22">
      <c r="A22" s="19" t="s">
        <v>34</v>
      </c>
      <c r="B22" s="21"/>
      <c r="C22" s="19" t="s">
        <v>35</v>
      </c>
      <c r="D22" s="19" t="s">
        <v>147</v>
      </c>
      <c r="E22" s="19">
        <v>1.0</v>
      </c>
      <c r="F22" s="19">
        <v>0.0</v>
      </c>
      <c r="G22" s="21"/>
      <c r="H22" s="47" t="s">
        <v>212</v>
      </c>
      <c r="I22" s="19" t="s">
        <v>213</v>
      </c>
      <c r="J22" s="47" t="s">
        <v>214</v>
      </c>
      <c r="K22" s="21"/>
    </row>
    <row r="23">
      <c r="A23" s="19" t="s">
        <v>34</v>
      </c>
      <c r="B23" s="21"/>
      <c r="C23" s="19" t="s">
        <v>35</v>
      </c>
      <c r="D23" s="19" t="s">
        <v>147</v>
      </c>
      <c r="E23" s="19">
        <v>2.0</v>
      </c>
      <c r="F23" s="47">
        <v>2.0</v>
      </c>
      <c r="G23" s="47" t="s">
        <v>215</v>
      </c>
      <c r="H23" s="47" t="s">
        <v>216</v>
      </c>
      <c r="I23" s="19" t="s">
        <v>217</v>
      </c>
      <c r="J23" s="21"/>
      <c r="K23" s="21"/>
    </row>
    <row r="24">
      <c r="A24" s="19" t="s">
        <v>34</v>
      </c>
      <c r="B24" s="21"/>
      <c r="C24" s="19" t="s">
        <v>35</v>
      </c>
      <c r="D24" s="19" t="s">
        <v>147</v>
      </c>
      <c r="E24" s="19">
        <v>1.0</v>
      </c>
      <c r="F24" s="47">
        <v>4.0</v>
      </c>
      <c r="G24" s="47" t="s">
        <v>218</v>
      </c>
      <c r="H24" s="47" t="s">
        <v>219</v>
      </c>
      <c r="I24" s="19" t="s">
        <v>220</v>
      </c>
      <c r="J24" s="47" t="s">
        <v>221</v>
      </c>
      <c r="K24" s="21"/>
    </row>
    <row r="25">
      <c r="A25" s="19" t="s">
        <v>34</v>
      </c>
      <c r="B25" s="21"/>
      <c r="C25" s="19" t="s">
        <v>35</v>
      </c>
      <c r="D25" s="19" t="s">
        <v>147</v>
      </c>
      <c r="E25" s="19">
        <v>1.0</v>
      </c>
      <c r="F25" s="47">
        <v>4.0</v>
      </c>
      <c r="G25" s="47" t="s">
        <v>222</v>
      </c>
      <c r="H25" s="47" t="s">
        <v>223</v>
      </c>
      <c r="I25" s="19">
        <v>1.6</v>
      </c>
      <c r="J25" s="47" t="s">
        <v>224</v>
      </c>
      <c r="K25" s="21"/>
    </row>
    <row r="26">
      <c r="A26" s="19" t="s">
        <v>34</v>
      </c>
      <c r="B26" s="21"/>
      <c r="C26" s="19" t="s">
        <v>35</v>
      </c>
      <c r="D26" s="19" t="s">
        <v>147</v>
      </c>
      <c r="E26" s="19">
        <v>1.0</v>
      </c>
      <c r="F26" s="47">
        <v>1.0</v>
      </c>
      <c r="G26" s="47" t="s">
        <v>225</v>
      </c>
      <c r="H26" s="47" t="s">
        <v>226</v>
      </c>
      <c r="I26" s="19">
        <v>1.6</v>
      </c>
      <c r="J26" s="21"/>
      <c r="K26" s="21"/>
    </row>
    <row r="27">
      <c r="A27" s="19" t="s">
        <v>34</v>
      </c>
      <c r="B27" s="21"/>
      <c r="C27" s="19" t="s">
        <v>35</v>
      </c>
      <c r="D27" s="19" t="s">
        <v>147</v>
      </c>
      <c r="E27" s="19">
        <v>1.0</v>
      </c>
      <c r="F27" s="19">
        <v>4.0</v>
      </c>
      <c r="G27" s="19" t="s">
        <v>227</v>
      </c>
      <c r="H27" s="19" t="s">
        <v>228</v>
      </c>
      <c r="I27" s="19" t="s">
        <v>229</v>
      </c>
      <c r="J27" s="21"/>
      <c r="K27" s="21"/>
    </row>
    <row r="28">
      <c r="A28" s="19" t="s">
        <v>34</v>
      </c>
      <c r="B28" s="21"/>
      <c r="C28" s="19" t="s">
        <v>35</v>
      </c>
      <c r="D28" s="19" t="s">
        <v>147</v>
      </c>
      <c r="E28" s="19">
        <v>1.0</v>
      </c>
      <c r="F28" s="19">
        <v>2.0</v>
      </c>
      <c r="G28" s="19" t="s">
        <v>230</v>
      </c>
      <c r="H28" s="19" t="s">
        <v>231</v>
      </c>
      <c r="I28" s="19">
        <v>1.4</v>
      </c>
      <c r="J28" s="21"/>
      <c r="K28" s="21"/>
    </row>
    <row r="29">
      <c r="A29" s="19" t="s">
        <v>34</v>
      </c>
      <c r="B29" s="21"/>
      <c r="C29" s="19" t="s">
        <v>35</v>
      </c>
      <c r="D29" s="19" t="s">
        <v>147</v>
      </c>
      <c r="E29" s="19">
        <v>1.0</v>
      </c>
      <c r="F29" s="19">
        <v>2.0</v>
      </c>
      <c r="G29" s="19" t="s">
        <v>232</v>
      </c>
      <c r="H29" s="19" t="s">
        <v>233</v>
      </c>
      <c r="I29" s="19">
        <v>1.4</v>
      </c>
      <c r="J29" s="19" t="s">
        <v>234</v>
      </c>
      <c r="K29" s="21"/>
    </row>
    <row r="30">
      <c r="A30" s="19" t="s">
        <v>34</v>
      </c>
      <c r="B30" s="21"/>
      <c r="C30" s="19" t="s">
        <v>35</v>
      </c>
      <c r="D30" s="19" t="s">
        <v>147</v>
      </c>
      <c r="E30" s="19">
        <v>1.0</v>
      </c>
      <c r="F30" s="19">
        <v>0.0</v>
      </c>
      <c r="G30" s="21"/>
      <c r="H30" s="19" t="s">
        <v>235</v>
      </c>
      <c r="I30" s="19" t="s">
        <v>236</v>
      </c>
      <c r="J30" s="19" t="s">
        <v>237</v>
      </c>
      <c r="K30" s="21"/>
    </row>
    <row r="31">
      <c r="A31" s="19" t="s">
        <v>34</v>
      </c>
      <c r="B31" s="21"/>
      <c r="C31" s="19" t="s">
        <v>35</v>
      </c>
      <c r="D31" s="19" t="s">
        <v>147</v>
      </c>
      <c r="E31" s="19">
        <v>1.0</v>
      </c>
      <c r="F31" s="19">
        <v>1.0</v>
      </c>
      <c r="G31" s="19" t="s">
        <v>238</v>
      </c>
      <c r="H31" s="19" t="s">
        <v>239</v>
      </c>
      <c r="I31" s="19">
        <v>1.4</v>
      </c>
      <c r="J31" s="19" t="s">
        <v>240</v>
      </c>
      <c r="K31" s="21"/>
    </row>
    <row r="32">
      <c r="A32" s="19" t="s">
        <v>34</v>
      </c>
      <c r="B32" s="21"/>
      <c r="C32" s="19" t="s">
        <v>35</v>
      </c>
      <c r="D32" s="19" t="s">
        <v>147</v>
      </c>
      <c r="E32" s="19">
        <v>1.0</v>
      </c>
      <c r="F32" s="19">
        <v>1.0</v>
      </c>
      <c r="G32" s="19" t="s">
        <v>241</v>
      </c>
      <c r="H32" s="19" t="s">
        <v>242</v>
      </c>
      <c r="I32" s="19" t="s">
        <v>236</v>
      </c>
      <c r="J32" s="19" t="s">
        <v>243</v>
      </c>
      <c r="K32" s="21"/>
    </row>
    <row r="33">
      <c r="A33" s="19" t="s">
        <v>34</v>
      </c>
      <c r="B33" s="21"/>
      <c r="C33" s="19" t="s">
        <v>35</v>
      </c>
      <c r="D33" s="19" t="s">
        <v>147</v>
      </c>
      <c r="E33" s="19">
        <v>1.0</v>
      </c>
      <c r="F33" s="19">
        <v>2.0</v>
      </c>
      <c r="G33" s="19" t="s">
        <v>244</v>
      </c>
      <c r="H33" s="19" t="s">
        <v>245</v>
      </c>
      <c r="I33" s="19" t="s">
        <v>246</v>
      </c>
      <c r="J33" s="21"/>
      <c r="K33" s="21"/>
    </row>
    <row r="34">
      <c r="A34" s="19" t="s">
        <v>34</v>
      </c>
      <c r="B34" s="21"/>
      <c r="C34" s="19" t="s">
        <v>35</v>
      </c>
      <c r="D34" s="19" t="s">
        <v>147</v>
      </c>
      <c r="E34" s="19">
        <v>1.0</v>
      </c>
      <c r="F34" s="19">
        <v>2.0</v>
      </c>
      <c r="G34" s="19" t="s">
        <v>247</v>
      </c>
      <c r="H34" s="19" t="s">
        <v>248</v>
      </c>
      <c r="I34" s="19" t="s">
        <v>249</v>
      </c>
      <c r="J34" s="21"/>
      <c r="K34" s="21"/>
    </row>
    <row r="35">
      <c r="A35" s="19" t="s">
        <v>34</v>
      </c>
      <c r="B35" s="21"/>
      <c r="C35" s="19" t="s">
        <v>35</v>
      </c>
      <c r="D35" s="19" t="s">
        <v>147</v>
      </c>
      <c r="E35" s="19">
        <v>1.0</v>
      </c>
      <c r="F35" s="19">
        <v>4.0</v>
      </c>
      <c r="G35" s="19" t="s">
        <v>250</v>
      </c>
      <c r="H35" s="19" t="s">
        <v>251</v>
      </c>
      <c r="I35" s="20" t="s">
        <v>252</v>
      </c>
      <c r="J35" s="21"/>
      <c r="K35" s="21"/>
    </row>
    <row r="36">
      <c r="A36" s="19" t="s">
        <v>34</v>
      </c>
      <c r="B36" s="21"/>
      <c r="C36" s="19" t="s">
        <v>35</v>
      </c>
      <c r="D36" s="19" t="s">
        <v>147</v>
      </c>
      <c r="E36" s="19">
        <v>1.0</v>
      </c>
      <c r="F36" s="19">
        <v>0.0</v>
      </c>
      <c r="G36" s="21"/>
      <c r="H36" s="19" t="s">
        <v>253</v>
      </c>
      <c r="I36" s="20">
        <v>1.1</v>
      </c>
      <c r="J36" s="21"/>
      <c r="K36" s="21"/>
    </row>
    <row r="37">
      <c r="A37" s="19" t="s">
        <v>34</v>
      </c>
      <c r="B37" s="21"/>
      <c r="C37" s="19" t="s">
        <v>35</v>
      </c>
      <c r="D37" s="19" t="s">
        <v>147</v>
      </c>
      <c r="E37" s="19">
        <v>1.0</v>
      </c>
      <c r="F37" s="19">
        <v>4.0</v>
      </c>
      <c r="G37" s="19" t="s">
        <v>254</v>
      </c>
      <c r="H37" s="19" t="s">
        <v>255</v>
      </c>
      <c r="I37" s="20" t="s">
        <v>256</v>
      </c>
      <c r="J37" s="21"/>
      <c r="K37" s="21"/>
    </row>
    <row r="38">
      <c r="A38" s="19" t="s">
        <v>34</v>
      </c>
      <c r="B38" s="21"/>
      <c r="C38" s="19" t="s">
        <v>35</v>
      </c>
      <c r="D38" s="19" t="s">
        <v>147</v>
      </c>
      <c r="E38" s="19">
        <v>1.0</v>
      </c>
      <c r="F38" s="19">
        <v>3.0</v>
      </c>
      <c r="G38" s="19" t="s">
        <v>257</v>
      </c>
      <c r="H38" s="19" t="s">
        <v>258</v>
      </c>
      <c r="I38" s="20" t="s">
        <v>259</v>
      </c>
      <c r="J38" s="21"/>
      <c r="K38" s="21"/>
    </row>
    <row r="39">
      <c r="A39" s="19" t="s">
        <v>34</v>
      </c>
      <c r="B39" s="21"/>
      <c r="C39" s="19" t="s">
        <v>35</v>
      </c>
      <c r="D39" s="19" t="s">
        <v>147</v>
      </c>
      <c r="E39" s="19">
        <v>1.0</v>
      </c>
      <c r="F39" s="19">
        <v>2.0</v>
      </c>
      <c r="G39" s="19" t="s">
        <v>260</v>
      </c>
      <c r="H39" s="19" t="s">
        <v>261</v>
      </c>
      <c r="I39" s="20" t="s">
        <v>259</v>
      </c>
      <c r="J39" s="21"/>
      <c r="K39" s="21"/>
    </row>
    <row r="40">
      <c r="A40" s="19" t="s">
        <v>34</v>
      </c>
      <c r="B40" s="21"/>
      <c r="C40" s="19" t="s">
        <v>35</v>
      </c>
      <c r="D40" s="19" t="s">
        <v>147</v>
      </c>
      <c r="E40" s="19">
        <v>1.0</v>
      </c>
      <c r="F40" s="19">
        <v>0.0</v>
      </c>
      <c r="G40" s="21"/>
      <c r="H40" s="19" t="s">
        <v>262</v>
      </c>
      <c r="I40" s="20" t="s">
        <v>263</v>
      </c>
      <c r="J40" s="21"/>
      <c r="K40" s="21"/>
    </row>
    <row r="41">
      <c r="A41" s="19" t="s">
        <v>34</v>
      </c>
      <c r="B41" s="21"/>
      <c r="C41" s="19" t="s">
        <v>188</v>
      </c>
      <c r="D41" s="19" t="s">
        <v>264</v>
      </c>
      <c r="E41" s="19">
        <v>1.0</v>
      </c>
      <c r="F41" s="19">
        <v>2.0</v>
      </c>
      <c r="G41" s="19" t="s">
        <v>265</v>
      </c>
      <c r="H41" s="20" t="s">
        <v>266</v>
      </c>
      <c r="I41" s="19" t="s">
        <v>267</v>
      </c>
      <c r="J41" s="21"/>
      <c r="K41" s="21"/>
    </row>
    <row r="42">
      <c r="A42" s="19" t="s">
        <v>34</v>
      </c>
      <c r="B42" s="21"/>
      <c r="C42" s="19" t="s">
        <v>188</v>
      </c>
      <c r="D42" s="19" t="s">
        <v>264</v>
      </c>
      <c r="E42" s="19">
        <v>1.0</v>
      </c>
      <c r="F42" s="19">
        <v>2.0</v>
      </c>
      <c r="G42" s="19" t="s">
        <v>268</v>
      </c>
      <c r="H42" s="19" t="s">
        <v>269</v>
      </c>
      <c r="I42" s="20" t="s">
        <v>270</v>
      </c>
      <c r="J42" s="21"/>
      <c r="K42" s="21"/>
    </row>
    <row r="43">
      <c r="A43" s="19" t="s">
        <v>34</v>
      </c>
      <c r="B43" s="21"/>
      <c r="C43" s="19" t="s">
        <v>35</v>
      </c>
      <c r="D43" s="19" t="s">
        <v>264</v>
      </c>
      <c r="E43" s="19">
        <v>1.0</v>
      </c>
      <c r="F43" s="19">
        <v>2.0</v>
      </c>
      <c r="G43" s="19" t="s">
        <v>271</v>
      </c>
      <c r="H43" s="19" t="s">
        <v>272</v>
      </c>
      <c r="I43" s="19">
        <v>3.2</v>
      </c>
      <c r="J43" s="21"/>
      <c r="K43" s="21"/>
    </row>
    <row r="44">
      <c r="A44" s="19" t="s">
        <v>34</v>
      </c>
      <c r="B44" s="21"/>
      <c r="C44" s="19" t="s">
        <v>35</v>
      </c>
      <c r="D44" s="19" t="s">
        <v>264</v>
      </c>
      <c r="E44" s="19">
        <v>1.0</v>
      </c>
      <c r="F44" s="20">
        <v>1.0</v>
      </c>
      <c r="G44" s="20" t="s">
        <v>273</v>
      </c>
      <c r="H44" s="19" t="s">
        <v>274</v>
      </c>
      <c r="I44" s="19">
        <v>3.2</v>
      </c>
      <c r="J44" s="21"/>
      <c r="K44" s="21"/>
    </row>
    <row r="45">
      <c r="A45" s="19" t="s">
        <v>34</v>
      </c>
      <c r="B45" s="21"/>
      <c r="C45" s="19" t="s">
        <v>35</v>
      </c>
      <c r="D45" s="19" t="s">
        <v>264</v>
      </c>
      <c r="E45" s="19">
        <v>1.0</v>
      </c>
      <c r="F45" s="19">
        <v>1.0</v>
      </c>
      <c r="G45" s="19" t="s">
        <v>275</v>
      </c>
      <c r="H45" s="19" t="s">
        <v>276</v>
      </c>
      <c r="I45" s="20">
        <v>3.1</v>
      </c>
      <c r="J45" s="21"/>
      <c r="K45" s="21"/>
    </row>
    <row r="46">
      <c r="A46" s="19" t="s">
        <v>34</v>
      </c>
      <c r="B46" s="21"/>
      <c r="C46" s="19" t="s">
        <v>35</v>
      </c>
      <c r="D46" s="19" t="s">
        <v>264</v>
      </c>
      <c r="E46" s="19">
        <v>1.0</v>
      </c>
      <c r="F46" s="19">
        <v>0.0</v>
      </c>
      <c r="G46" s="21"/>
      <c r="H46" s="20" t="s">
        <v>277</v>
      </c>
      <c r="I46" s="20">
        <v>3.1</v>
      </c>
      <c r="J46" s="19" t="s">
        <v>278</v>
      </c>
      <c r="K46" s="21"/>
    </row>
    <row r="47">
      <c r="A47" s="19" t="s">
        <v>34</v>
      </c>
      <c r="B47" s="21"/>
      <c r="C47" s="19" t="s">
        <v>35</v>
      </c>
      <c r="D47" s="19" t="s">
        <v>279</v>
      </c>
      <c r="E47" s="19">
        <v>2.0</v>
      </c>
      <c r="F47" s="19">
        <v>0.0</v>
      </c>
      <c r="G47" s="21"/>
      <c r="H47" s="21"/>
      <c r="I47" s="21"/>
      <c r="J47" s="21"/>
      <c r="K47" s="21"/>
    </row>
    <row r="48">
      <c r="A48" s="19" t="s">
        <v>34</v>
      </c>
      <c r="B48" s="21"/>
      <c r="C48" s="19" t="s">
        <v>35</v>
      </c>
      <c r="D48" s="19" t="s">
        <v>280</v>
      </c>
      <c r="E48" s="19">
        <v>10.0</v>
      </c>
      <c r="F48" s="19">
        <v>0.0</v>
      </c>
      <c r="G48" s="21"/>
      <c r="H48" s="21"/>
      <c r="I48" s="19" t="s">
        <v>281</v>
      </c>
      <c r="J48" s="21"/>
      <c r="K48" s="21"/>
    </row>
    <row r="49">
      <c r="A49" s="19" t="s">
        <v>34</v>
      </c>
      <c r="B49" s="21"/>
      <c r="C49" s="19" t="s">
        <v>35</v>
      </c>
      <c r="D49" s="19" t="s">
        <v>282</v>
      </c>
      <c r="E49" s="19">
        <v>1.0</v>
      </c>
      <c r="F49" s="19">
        <v>2.0</v>
      </c>
      <c r="G49" s="19" t="s">
        <v>283</v>
      </c>
      <c r="H49" s="19" t="s">
        <v>284</v>
      </c>
      <c r="I49" s="19" t="s">
        <v>285</v>
      </c>
      <c r="J49" s="21"/>
      <c r="K49" s="21"/>
    </row>
    <row r="50">
      <c r="A50" s="19" t="s">
        <v>34</v>
      </c>
      <c r="B50" s="21"/>
      <c r="C50" s="19" t="s">
        <v>35</v>
      </c>
      <c r="D50" s="19" t="s">
        <v>150</v>
      </c>
      <c r="E50" s="19">
        <v>1.0</v>
      </c>
      <c r="F50" s="21"/>
      <c r="G50" s="21"/>
      <c r="H50" s="19" t="s">
        <v>286</v>
      </c>
      <c r="I50" s="19" t="s">
        <v>287</v>
      </c>
      <c r="J50" s="21"/>
      <c r="K50" s="21"/>
    </row>
    <row r="51">
      <c r="A51" s="19" t="s">
        <v>34</v>
      </c>
      <c r="B51" s="21"/>
      <c r="C51" s="19" t="s">
        <v>188</v>
      </c>
      <c r="D51" s="19" t="s">
        <v>288</v>
      </c>
      <c r="E51" s="19">
        <v>1.0</v>
      </c>
      <c r="F51" s="19">
        <v>1.0</v>
      </c>
      <c r="G51" s="19" t="s">
        <v>289</v>
      </c>
      <c r="H51" s="19" t="s">
        <v>290</v>
      </c>
      <c r="I51" s="20" t="s">
        <v>291</v>
      </c>
      <c r="J51" s="19" t="s">
        <v>292</v>
      </c>
      <c r="K51" s="21"/>
    </row>
    <row r="52">
      <c r="A52" s="19" t="s">
        <v>34</v>
      </c>
      <c r="B52" s="21"/>
      <c r="C52" s="19" t="s">
        <v>35</v>
      </c>
      <c r="D52" s="19" t="s">
        <v>288</v>
      </c>
      <c r="E52" s="19">
        <v>1.0</v>
      </c>
      <c r="F52" s="19">
        <v>2.0</v>
      </c>
      <c r="G52" s="19" t="s">
        <v>293</v>
      </c>
      <c r="H52" s="19" t="s">
        <v>294</v>
      </c>
      <c r="I52" s="20" t="s">
        <v>295</v>
      </c>
      <c r="J52" s="21"/>
      <c r="K52" s="21"/>
    </row>
    <row r="53">
      <c r="A53" s="19" t="s">
        <v>34</v>
      </c>
      <c r="B53" s="21"/>
      <c r="C53" s="19" t="s">
        <v>188</v>
      </c>
      <c r="D53" s="19" t="s">
        <v>288</v>
      </c>
      <c r="E53" s="19">
        <v>1.0</v>
      </c>
      <c r="F53" s="19">
        <v>4.0</v>
      </c>
      <c r="G53" s="19" t="s">
        <v>296</v>
      </c>
      <c r="H53" s="19" t="s">
        <v>297</v>
      </c>
      <c r="I53" s="20" t="s">
        <v>298</v>
      </c>
      <c r="J53" s="21"/>
      <c r="K53" s="21"/>
    </row>
    <row r="54">
      <c r="A54" s="19" t="s">
        <v>34</v>
      </c>
      <c r="B54" s="21"/>
      <c r="C54" s="19" t="s">
        <v>188</v>
      </c>
      <c r="D54" s="19" t="s">
        <v>288</v>
      </c>
      <c r="E54" s="19">
        <v>1.0</v>
      </c>
      <c r="F54" s="19">
        <v>0.0</v>
      </c>
      <c r="G54" s="19" t="s">
        <v>299</v>
      </c>
      <c r="H54" s="20" t="s">
        <v>300</v>
      </c>
      <c r="I54" s="19" t="s">
        <v>301</v>
      </c>
      <c r="J54" s="21"/>
      <c r="K54" s="21"/>
    </row>
    <row r="55">
      <c r="A55" s="19" t="s">
        <v>34</v>
      </c>
      <c r="B55" s="21"/>
      <c r="C55" s="19" t="s">
        <v>35</v>
      </c>
      <c r="D55" s="19" t="s">
        <v>288</v>
      </c>
      <c r="E55" s="19">
        <v>1.0</v>
      </c>
      <c r="F55" s="19">
        <v>0.0</v>
      </c>
      <c r="G55" s="19" t="s">
        <v>299</v>
      </c>
      <c r="H55" s="20" t="s">
        <v>300</v>
      </c>
      <c r="I55" s="19" t="s">
        <v>301</v>
      </c>
      <c r="J55" s="19" t="s">
        <v>302</v>
      </c>
      <c r="K55" s="21"/>
    </row>
    <row r="56">
      <c r="A56" s="19" t="s">
        <v>34</v>
      </c>
      <c r="B56" s="21"/>
      <c r="C56" s="19" t="s">
        <v>35</v>
      </c>
      <c r="D56" s="19" t="s">
        <v>303</v>
      </c>
      <c r="E56" s="19">
        <v>8.0</v>
      </c>
      <c r="F56" s="19">
        <v>0.0</v>
      </c>
      <c r="G56" s="21"/>
      <c r="H56" s="21"/>
      <c r="I56" s="21"/>
      <c r="J56" s="19" t="s">
        <v>304</v>
      </c>
      <c r="K56" s="21"/>
    </row>
    <row r="57">
      <c r="A57" s="19" t="s">
        <v>34</v>
      </c>
      <c r="B57" s="21"/>
      <c r="C57" s="19" t="s">
        <v>35</v>
      </c>
      <c r="D57" s="19" t="s">
        <v>43</v>
      </c>
      <c r="E57" s="19">
        <v>1.0</v>
      </c>
      <c r="F57" s="19">
        <v>4.0</v>
      </c>
      <c r="G57" s="19" t="s">
        <v>305</v>
      </c>
      <c r="H57" s="20" t="s">
        <v>306</v>
      </c>
      <c r="I57" s="19">
        <v>2.4</v>
      </c>
      <c r="J57" s="21"/>
      <c r="K57" s="21"/>
    </row>
    <row r="58">
      <c r="A58" s="19" t="s">
        <v>34</v>
      </c>
      <c r="B58" s="21"/>
      <c r="C58" s="19" t="s">
        <v>35</v>
      </c>
      <c r="D58" s="19" t="s">
        <v>43</v>
      </c>
      <c r="E58" s="19">
        <v>1.0</v>
      </c>
      <c r="F58" s="19">
        <v>0.0</v>
      </c>
      <c r="G58" s="21"/>
      <c r="H58" s="19" t="s">
        <v>307</v>
      </c>
      <c r="I58" s="20" t="s">
        <v>308</v>
      </c>
      <c r="J58" s="19" t="s">
        <v>309</v>
      </c>
      <c r="K58" s="21"/>
    </row>
    <row r="59">
      <c r="A59" s="19" t="s">
        <v>34</v>
      </c>
      <c r="B59" s="21"/>
      <c r="C59" s="19" t="s">
        <v>35</v>
      </c>
      <c r="D59" s="19" t="s">
        <v>43</v>
      </c>
      <c r="E59" s="19">
        <v>1.0</v>
      </c>
      <c r="F59" s="19">
        <v>0.0</v>
      </c>
      <c r="G59" s="19" t="s">
        <v>310</v>
      </c>
      <c r="H59" s="19" t="s">
        <v>311</v>
      </c>
      <c r="I59" s="20" t="s">
        <v>312</v>
      </c>
      <c r="J59" s="21"/>
      <c r="K59" s="21"/>
    </row>
    <row r="60">
      <c r="A60" s="19" t="s">
        <v>34</v>
      </c>
      <c r="B60" s="21"/>
      <c r="C60" s="19" t="s">
        <v>35</v>
      </c>
      <c r="D60" s="19" t="s">
        <v>43</v>
      </c>
      <c r="E60" s="19">
        <v>1.0</v>
      </c>
      <c r="F60" s="20">
        <v>3.0</v>
      </c>
      <c r="G60" s="20" t="s">
        <v>313</v>
      </c>
      <c r="H60" s="19" t="s">
        <v>314</v>
      </c>
      <c r="I60" s="19">
        <v>2.4</v>
      </c>
      <c r="J60" s="21"/>
      <c r="K60" s="21"/>
    </row>
    <row r="61">
      <c r="A61" s="19" t="s">
        <v>34</v>
      </c>
      <c r="B61" s="21"/>
      <c r="C61" s="19" t="s">
        <v>35</v>
      </c>
      <c r="D61" s="19" t="s">
        <v>315</v>
      </c>
      <c r="E61" s="19">
        <v>3.0</v>
      </c>
      <c r="F61" s="19">
        <v>0.0</v>
      </c>
      <c r="G61" s="21"/>
      <c r="H61" s="19" t="s">
        <v>316</v>
      </c>
      <c r="I61" s="20" t="s">
        <v>317</v>
      </c>
      <c r="J61" s="19" t="s">
        <v>318</v>
      </c>
      <c r="K61" s="21"/>
    </row>
    <row r="62">
      <c r="A62" s="19" t="s">
        <v>34</v>
      </c>
      <c r="B62" s="21"/>
      <c r="C62" s="19" t="s">
        <v>35</v>
      </c>
      <c r="D62" s="19" t="s">
        <v>43</v>
      </c>
      <c r="E62" s="19">
        <v>1.0</v>
      </c>
      <c r="F62" s="19">
        <v>3.0</v>
      </c>
      <c r="G62" s="19" t="s">
        <v>319</v>
      </c>
      <c r="H62" s="20" t="s">
        <v>320</v>
      </c>
      <c r="I62" s="19">
        <v>2.4</v>
      </c>
      <c r="J62" s="21"/>
      <c r="K62" s="21"/>
    </row>
    <row r="63">
      <c r="A63" s="19" t="s">
        <v>34</v>
      </c>
      <c r="B63" s="21"/>
      <c r="C63" s="19" t="s">
        <v>35</v>
      </c>
      <c r="D63" s="19" t="s">
        <v>43</v>
      </c>
      <c r="E63" s="19">
        <v>1.0</v>
      </c>
      <c r="F63" s="19">
        <v>3.0</v>
      </c>
      <c r="G63" s="19" t="s">
        <v>319</v>
      </c>
      <c r="H63" s="20" t="s">
        <v>320</v>
      </c>
      <c r="I63" s="19">
        <v>2.4</v>
      </c>
      <c r="J63" s="20" t="s">
        <v>321</v>
      </c>
      <c r="K63" s="21"/>
    </row>
    <row r="64">
      <c r="A64" s="19" t="s">
        <v>34</v>
      </c>
      <c r="B64" s="21"/>
      <c r="C64" s="19" t="s">
        <v>35</v>
      </c>
      <c r="D64" s="19" t="s">
        <v>43</v>
      </c>
      <c r="E64" s="19">
        <v>1.0</v>
      </c>
      <c r="F64" s="19">
        <v>1.0</v>
      </c>
      <c r="G64" s="19" t="s">
        <v>322</v>
      </c>
      <c r="H64" s="20" t="s">
        <v>323</v>
      </c>
      <c r="I64" s="19">
        <v>2.7</v>
      </c>
      <c r="J64" s="21"/>
      <c r="K64" s="21"/>
    </row>
    <row r="65">
      <c r="A65" s="19" t="s">
        <v>34</v>
      </c>
      <c r="B65" s="21"/>
      <c r="C65" s="19" t="s">
        <v>35</v>
      </c>
      <c r="D65" s="19" t="s">
        <v>43</v>
      </c>
      <c r="E65" s="19">
        <v>1.0</v>
      </c>
      <c r="F65" s="19">
        <v>3.0</v>
      </c>
      <c r="G65" s="19" t="s">
        <v>324</v>
      </c>
      <c r="H65" s="20" t="s">
        <v>325</v>
      </c>
      <c r="I65" s="19">
        <v>2.7</v>
      </c>
      <c r="J65" s="21"/>
      <c r="K65" s="21"/>
    </row>
    <row r="66">
      <c r="A66" s="19" t="s">
        <v>34</v>
      </c>
      <c r="B66" s="21"/>
      <c r="C66" s="19" t="s">
        <v>35</v>
      </c>
      <c r="D66" s="19" t="s">
        <v>43</v>
      </c>
      <c r="E66" s="19">
        <v>1.0</v>
      </c>
      <c r="F66" s="20">
        <v>1.0</v>
      </c>
      <c r="G66" s="20" t="s">
        <v>326</v>
      </c>
      <c r="H66" s="19" t="s">
        <v>327</v>
      </c>
      <c r="I66" s="19">
        <v>2.7</v>
      </c>
      <c r="J66" s="21"/>
      <c r="K66" s="21"/>
    </row>
    <row r="67">
      <c r="A67" s="19" t="s">
        <v>34</v>
      </c>
      <c r="B67" s="21"/>
      <c r="C67" s="19" t="s">
        <v>35</v>
      </c>
      <c r="D67" s="19" t="s">
        <v>43</v>
      </c>
      <c r="E67" s="19">
        <v>1.0</v>
      </c>
      <c r="F67" s="19">
        <v>4.0</v>
      </c>
      <c r="G67" s="19" t="s">
        <v>328</v>
      </c>
      <c r="H67" s="21"/>
      <c r="I67" s="19">
        <v>2.7</v>
      </c>
      <c r="J67" s="19" t="s">
        <v>329</v>
      </c>
      <c r="K67" s="21"/>
    </row>
    <row r="68">
      <c r="A68" s="19" t="s">
        <v>34</v>
      </c>
      <c r="B68" s="21"/>
      <c r="C68" s="19" t="s">
        <v>35</v>
      </c>
      <c r="D68" s="19" t="s">
        <v>43</v>
      </c>
      <c r="E68" s="19">
        <v>1.0</v>
      </c>
      <c r="F68" s="19">
        <v>2.0</v>
      </c>
      <c r="G68" s="19" t="s">
        <v>330</v>
      </c>
      <c r="H68" s="20" t="s">
        <v>331</v>
      </c>
      <c r="I68" s="19">
        <v>2.7</v>
      </c>
      <c r="J68" s="21"/>
      <c r="K68" s="21"/>
    </row>
    <row r="69">
      <c r="A69" s="19" t="s">
        <v>34</v>
      </c>
      <c r="B69" s="21"/>
      <c r="C69" s="19" t="s">
        <v>35</v>
      </c>
      <c r="D69" s="19" t="s">
        <v>43</v>
      </c>
      <c r="E69" s="19">
        <v>1.0</v>
      </c>
      <c r="F69" s="19">
        <v>0.0</v>
      </c>
      <c r="G69" s="19" t="s">
        <v>332</v>
      </c>
      <c r="H69" s="19" t="s">
        <v>333</v>
      </c>
      <c r="I69" s="19">
        <v>2.7</v>
      </c>
      <c r="J69" s="20" t="s">
        <v>334</v>
      </c>
      <c r="K69" s="21"/>
    </row>
    <row r="70">
      <c r="A70" s="19" t="s">
        <v>34</v>
      </c>
      <c r="B70" s="21"/>
      <c r="C70" s="19" t="s">
        <v>35</v>
      </c>
      <c r="D70" s="19" t="s">
        <v>43</v>
      </c>
      <c r="E70" s="19">
        <v>1.0</v>
      </c>
      <c r="F70" s="19">
        <v>1.0</v>
      </c>
      <c r="G70" s="19" t="s">
        <v>335</v>
      </c>
      <c r="H70" s="20" t="s">
        <v>336</v>
      </c>
      <c r="I70" s="19" t="s">
        <v>337</v>
      </c>
      <c r="J70" s="21"/>
      <c r="K70" s="21"/>
    </row>
    <row r="71">
      <c r="A71" s="19" t="s">
        <v>34</v>
      </c>
      <c r="B71" s="21"/>
      <c r="C71" s="19" t="s">
        <v>35</v>
      </c>
      <c r="D71" s="19" t="s">
        <v>43</v>
      </c>
      <c r="E71" s="19">
        <v>1.0</v>
      </c>
      <c r="F71" s="19">
        <v>1.0</v>
      </c>
      <c r="G71" s="19" t="s">
        <v>338</v>
      </c>
      <c r="H71" s="20" t="s">
        <v>339</v>
      </c>
      <c r="I71" s="19">
        <v>2.7</v>
      </c>
      <c r="J71" s="21"/>
      <c r="K71" s="21"/>
    </row>
    <row r="72">
      <c r="A72" s="19" t="s">
        <v>34</v>
      </c>
      <c r="B72" s="21"/>
      <c r="C72" s="19" t="s">
        <v>35</v>
      </c>
      <c r="D72" s="19" t="s">
        <v>43</v>
      </c>
      <c r="E72" s="19">
        <v>1.0</v>
      </c>
      <c r="F72" s="19">
        <v>1.0</v>
      </c>
      <c r="G72" s="19" t="s">
        <v>340</v>
      </c>
      <c r="H72" s="19" t="s">
        <v>341</v>
      </c>
      <c r="I72" s="20" t="s">
        <v>342</v>
      </c>
      <c r="J72" s="21"/>
      <c r="K72" s="21"/>
    </row>
    <row r="73">
      <c r="A73" s="19" t="s">
        <v>34</v>
      </c>
      <c r="B73" s="21"/>
      <c r="C73" s="19" t="s">
        <v>35</v>
      </c>
      <c r="D73" s="19" t="s">
        <v>43</v>
      </c>
      <c r="E73" s="19">
        <v>1.0</v>
      </c>
      <c r="F73" s="19">
        <v>2.0</v>
      </c>
      <c r="G73" s="19" t="s">
        <v>343</v>
      </c>
      <c r="H73" s="20" t="s">
        <v>206</v>
      </c>
      <c r="I73" s="20" t="s">
        <v>344</v>
      </c>
      <c r="J73" s="19" t="s">
        <v>345</v>
      </c>
      <c r="K73" s="21"/>
    </row>
    <row r="74">
      <c r="A74" s="19" t="s">
        <v>34</v>
      </c>
      <c r="B74" s="21"/>
      <c r="C74" s="19" t="s">
        <v>35</v>
      </c>
      <c r="D74" s="19" t="s">
        <v>43</v>
      </c>
      <c r="E74" s="19">
        <v>1.0</v>
      </c>
      <c r="F74" s="20">
        <v>4.0</v>
      </c>
      <c r="G74" s="20" t="s">
        <v>346</v>
      </c>
      <c r="H74" s="20" t="s">
        <v>347</v>
      </c>
      <c r="I74" s="20" t="s">
        <v>344</v>
      </c>
      <c r="J74" s="20" t="s">
        <v>348</v>
      </c>
      <c r="K74" s="21"/>
    </row>
    <row r="75">
      <c r="A75" s="19" t="s">
        <v>34</v>
      </c>
      <c r="B75" s="21"/>
      <c r="C75" s="19" t="s">
        <v>35</v>
      </c>
      <c r="D75" s="19" t="s">
        <v>43</v>
      </c>
      <c r="E75" s="19">
        <v>1.0</v>
      </c>
      <c r="F75" s="19">
        <v>0.0</v>
      </c>
      <c r="G75" s="21"/>
      <c r="H75" s="21"/>
      <c r="I75" s="20" t="s">
        <v>349</v>
      </c>
      <c r="J75" s="21"/>
      <c r="K75" s="21"/>
    </row>
    <row r="76">
      <c r="A76" s="20" t="s">
        <v>350</v>
      </c>
      <c r="B76" s="21"/>
      <c r="C76" s="19" t="s">
        <v>35</v>
      </c>
      <c r="D76" s="21"/>
      <c r="E76" s="19">
        <v>1.0</v>
      </c>
      <c r="F76" s="19">
        <v>0.0</v>
      </c>
      <c r="G76" s="21"/>
      <c r="H76" s="21"/>
      <c r="I76" s="21"/>
      <c r="J76" s="21"/>
      <c r="K76" s="21"/>
    </row>
    <row r="77">
      <c r="A77" s="20" t="s">
        <v>351</v>
      </c>
      <c r="B77" s="21"/>
      <c r="C77" s="19" t="s">
        <v>352</v>
      </c>
      <c r="D77" s="21"/>
      <c r="E77" s="19">
        <v>2.0</v>
      </c>
      <c r="F77" s="19">
        <v>0.0</v>
      </c>
      <c r="G77" s="21"/>
      <c r="H77" s="21"/>
      <c r="I77" s="21"/>
      <c r="J77" s="19" t="s">
        <v>353</v>
      </c>
      <c r="K77" s="21"/>
    </row>
    <row r="78">
      <c r="A78" s="20" t="s">
        <v>351</v>
      </c>
      <c r="B78" s="21"/>
      <c r="C78" s="19" t="s">
        <v>188</v>
      </c>
      <c r="D78" s="19" t="s">
        <v>288</v>
      </c>
      <c r="E78" s="19">
        <v>1.0</v>
      </c>
      <c r="F78" s="19">
        <v>2.0</v>
      </c>
      <c r="G78" s="19" t="s">
        <v>354</v>
      </c>
      <c r="H78" s="21"/>
      <c r="I78" s="19">
        <v>3.5</v>
      </c>
      <c r="J78" s="21"/>
      <c r="K78" s="21"/>
    </row>
    <row r="79">
      <c r="A79" s="20" t="s">
        <v>351</v>
      </c>
      <c r="B79" s="21"/>
      <c r="C79" s="19" t="s">
        <v>35</v>
      </c>
      <c r="D79" s="19" t="s">
        <v>150</v>
      </c>
      <c r="E79" s="19">
        <v>1.0</v>
      </c>
      <c r="F79" s="19">
        <v>0.0</v>
      </c>
      <c r="G79" s="21"/>
      <c r="H79" s="21"/>
      <c r="I79" s="19" t="s">
        <v>355</v>
      </c>
      <c r="J79" s="21"/>
      <c r="K79" s="21"/>
    </row>
    <row r="80">
      <c r="A80" s="20" t="s">
        <v>351</v>
      </c>
      <c r="B80" s="21"/>
      <c r="C80" s="19" t="s">
        <v>35</v>
      </c>
      <c r="D80" s="19" t="s">
        <v>303</v>
      </c>
      <c r="E80" s="19">
        <v>1.0</v>
      </c>
      <c r="F80" s="19">
        <v>0.0</v>
      </c>
      <c r="G80" s="21"/>
      <c r="H80" s="21"/>
      <c r="I80" s="21"/>
      <c r="J80" s="19" t="s">
        <v>149</v>
      </c>
      <c r="K80" s="21"/>
    </row>
    <row r="81">
      <c r="A81" s="20" t="s">
        <v>356</v>
      </c>
      <c r="B81" s="21"/>
      <c r="C81" s="19" t="s">
        <v>142</v>
      </c>
      <c r="D81" s="21"/>
      <c r="E81" s="19">
        <v>1.0</v>
      </c>
      <c r="F81" s="19">
        <v>0.0</v>
      </c>
      <c r="G81" s="21"/>
      <c r="H81" s="21"/>
      <c r="I81" s="21"/>
      <c r="J81" s="21"/>
      <c r="K81" s="21"/>
    </row>
    <row r="82">
      <c r="A82" s="20" t="s">
        <v>356</v>
      </c>
      <c r="B82" s="21"/>
      <c r="C82" s="19" t="s">
        <v>35</v>
      </c>
      <c r="D82" s="19" t="s">
        <v>116</v>
      </c>
      <c r="E82" s="19">
        <v>1.0</v>
      </c>
      <c r="F82" s="20">
        <v>7.0</v>
      </c>
      <c r="G82" s="20" t="s">
        <v>357</v>
      </c>
      <c r="H82" s="20" t="s">
        <v>358</v>
      </c>
      <c r="I82" s="21"/>
      <c r="J82" s="19" t="s">
        <v>359</v>
      </c>
      <c r="K82" s="21"/>
    </row>
    <row r="83">
      <c r="A83" s="20" t="s">
        <v>356</v>
      </c>
      <c r="B83" s="21"/>
      <c r="C83" s="19" t="s">
        <v>35</v>
      </c>
      <c r="D83" s="19" t="s">
        <v>116</v>
      </c>
      <c r="E83" s="19">
        <v>2.0</v>
      </c>
      <c r="F83" s="19">
        <v>7.0</v>
      </c>
      <c r="G83" s="19" t="s">
        <v>360</v>
      </c>
      <c r="H83" s="19" t="s">
        <v>361</v>
      </c>
      <c r="I83" s="21"/>
      <c r="J83" s="21"/>
      <c r="K83" s="21"/>
    </row>
    <row r="84">
      <c r="A84" s="20" t="s">
        <v>356</v>
      </c>
      <c r="B84" s="21"/>
      <c r="C84" s="19" t="s">
        <v>35</v>
      </c>
      <c r="D84" s="19" t="s">
        <v>116</v>
      </c>
      <c r="E84" s="19">
        <v>1.0</v>
      </c>
      <c r="F84" s="19">
        <v>7.0</v>
      </c>
      <c r="G84" s="21"/>
      <c r="H84" s="19" t="s">
        <v>362</v>
      </c>
      <c r="I84" s="21"/>
      <c r="J84" s="21"/>
      <c r="K84" s="21"/>
    </row>
    <row r="85">
      <c r="A85" s="20" t="s">
        <v>356</v>
      </c>
      <c r="B85" s="21"/>
      <c r="C85" s="19" t="s">
        <v>35</v>
      </c>
      <c r="D85" s="19" t="s">
        <v>363</v>
      </c>
      <c r="E85" s="19">
        <v>1.0</v>
      </c>
      <c r="F85" s="19">
        <v>7.0</v>
      </c>
      <c r="G85" s="19" t="s">
        <v>364</v>
      </c>
      <c r="H85" s="19" t="s">
        <v>365</v>
      </c>
      <c r="I85" s="19" t="s">
        <v>366</v>
      </c>
      <c r="J85" s="21"/>
      <c r="K85" s="21"/>
    </row>
    <row r="86">
      <c r="A86" s="20" t="s">
        <v>356</v>
      </c>
      <c r="B86" s="21"/>
      <c r="C86" s="19" t="s">
        <v>35</v>
      </c>
      <c r="D86" s="21"/>
      <c r="E86" s="19">
        <v>3.0</v>
      </c>
      <c r="F86" s="19">
        <v>7.0</v>
      </c>
      <c r="G86" s="21"/>
      <c r="H86" s="21"/>
      <c r="I86" s="21"/>
      <c r="J86" s="19" t="s">
        <v>367</v>
      </c>
      <c r="K86" s="21"/>
    </row>
    <row r="87">
      <c r="A87" s="20"/>
      <c r="B87" s="19" t="s">
        <v>368</v>
      </c>
      <c r="C87" s="19" t="s">
        <v>35</v>
      </c>
      <c r="D87" s="21"/>
      <c r="E87" s="19">
        <v>1.0</v>
      </c>
      <c r="F87" s="19">
        <v>7.0</v>
      </c>
      <c r="G87" s="19" t="s">
        <v>369</v>
      </c>
      <c r="H87" s="21"/>
      <c r="I87" s="21"/>
      <c r="J87" s="21"/>
      <c r="K87" s="21"/>
    </row>
    <row r="88">
      <c r="A88" s="20" t="s">
        <v>370</v>
      </c>
      <c r="B88" s="19" t="s">
        <v>371</v>
      </c>
      <c r="C88" s="19" t="s">
        <v>35</v>
      </c>
      <c r="D88" s="21"/>
      <c r="E88" s="19">
        <v>1.0</v>
      </c>
      <c r="F88" s="19">
        <v>0.0</v>
      </c>
      <c r="G88" s="19" t="s">
        <v>372</v>
      </c>
      <c r="H88" s="21"/>
      <c r="I88" s="21"/>
      <c r="J88" s="21"/>
      <c r="K88" s="21"/>
    </row>
    <row r="89">
      <c r="A89" s="20"/>
      <c r="B89" s="21"/>
      <c r="C89" s="21"/>
      <c r="D89" s="21"/>
      <c r="E89" s="21"/>
      <c r="F89" s="21"/>
      <c r="G89" s="21"/>
      <c r="H89" s="21"/>
      <c r="I89" s="21"/>
      <c r="J89" s="21"/>
      <c r="K89" s="21"/>
    </row>
    <row r="90">
      <c r="A90" s="22"/>
      <c r="D90" s="3" t="s">
        <v>126</v>
      </c>
      <c r="E90" s="49">
        <f>SUM(E13:E47,E49:E88)</f>
        <v>90</v>
      </c>
    </row>
    <row r="91">
      <c r="A91" s="50"/>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c r="A92" s="28"/>
      <c r="D92" s="35" t="s">
        <v>373</v>
      </c>
      <c r="E92" s="43"/>
      <c r="F92" s="36"/>
    </row>
    <row r="93">
      <c r="A93" s="22"/>
      <c r="D93" s="45" t="s">
        <v>34</v>
      </c>
      <c r="E93" s="37" t="s">
        <v>128</v>
      </c>
      <c r="F93" s="37">
        <v>189.0</v>
      </c>
    </row>
    <row r="94">
      <c r="A94" s="22"/>
      <c r="D94" s="9"/>
      <c r="E94" s="37" t="s">
        <v>129</v>
      </c>
      <c r="F94" s="34">
        <f>SUM(E2:E75)</f>
        <v>189</v>
      </c>
    </row>
    <row r="95">
      <c r="A95" s="22"/>
      <c r="D95" s="10"/>
      <c r="E95" s="37" t="s">
        <v>130</v>
      </c>
      <c r="F95" s="37">
        <f>F93-F94</f>
        <v>0</v>
      </c>
      <c r="I95" s="25"/>
      <c r="J95" s="3"/>
    </row>
    <row r="96">
      <c r="D96" s="45" t="s">
        <v>374</v>
      </c>
      <c r="E96" s="37" t="s">
        <v>128</v>
      </c>
      <c r="F96" s="37">
        <v>1.0</v>
      </c>
      <c r="I96" s="28"/>
    </row>
    <row r="97">
      <c r="A97" s="22"/>
      <c r="D97" s="9"/>
      <c r="E97" s="37" t="s">
        <v>129</v>
      </c>
      <c r="F97" s="37">
        <v>1.0</v>
      </c>
      <c r="I97" s="28"/>
    </row>
    <row r="98">
      <c r="A98" s="22"/>
      <c r="D98" s="10"/>
      <c r="E98" s="37" t="s">
        <v>130</v>
      </c>
      <c r="F98" s="37">
        <v>0.0</v>
      </c>
      <c r="I98" s="28"/>
    </row>
    <row r="99">
      <c r="A99" s="22"/>
      <c r="D99" s="45" t="s">
        <v>375</v>
      </c>
      <c r="E99" s="37" t="s">
        <v>128</v>
      </c>
      <c r="F99" s="37">
        <v>5.0</v>
      </c>
      <c r="I99" s="28"/>
    </row>
    <row r="100">
      <c r="A100" s="22"/>
      <c r="D100" s="9"/>
      <c r="E100" s="37" t="s">
        <v>129</v>
      </c>
      <c r="F100" s="34">
        <f>SUM(E77:E80)</f>
        <v>5</v>
      </c>
      <c r="I100" s="28"/>
    </row>
    <row r="101">
      <c r="A101" s="22"/>
      <c r="D101" s="10"/>
      <c r="E101" s="37" t="s">
        <v>130</v>
      </c>
      <c r="F101" s="34">
        <f>F100-F99</f>
        <v>0</v>
      </c>
      <c r="I101" s="28"/>
    </row>
    <row r="102">
      <c r="A102" s="28"/>
      <c r="D102" s="45" t="s">
        <v>376</v>
      </c>
      <c r="E102" s="37" t="s">
        <v>128</v>
      </c>
      <c r="F102" s="37">
        <v>11.0</v>
      </c>
      <c r="I102" s="25"/>
    </row>
    <row r="103">
      <c r="A103" s="22"/>
      <c r="D103" s="9"/>
      <c r="E103" s="37" t="s">
        <v>129</v>
      </c>
      <c r="F103" s="34">
        <f>SUM(E81:E87)</f>
        <v>10</v>
      </c>
      <c r="I103" s="28"/>
    </row>
    <row r="104">
      <c r="A104" s="51"/>
      <c r="D104" s="10"/>
      <c r="E104" s="37" t="s">
        <v>130</v>
      </c>
      <c r="F104" s="34">
        <f>F102-F103</f>
        <v>1</v>
      </c>
    </row>
    <row r="105">
      <c r="D105" s="45" t="s">
        <v>377</v>
      </c>
      <c r="E105" s="37" t="s">
        <v>128</v>
      </c>
      <c r="F105" s="37">
        <v>1.0</v>
      </c>
    </row>
    <row r="106">
      <c r="D106" s="9"/>
      <c r="E106" s="37" t="s">
        <v>129</v>
      </c>
      <c r="F106" s="37">
        <v>1.0</v>
      </c>
    </row>
    <row r="107">
      <c r="D107" s="10"/>
      <c r="E107" s="37" t="s">
        <v>130</v>
      </c>
      <c r="F107" s="37">
        <v>0.0</v>
      </c>
    </row>
    <row r="108">
      <c r="A108" s="28"/>
    </row>
    <row r="109">
      <c r="A109" s="28"/>
      <c r="D109" s="34"/>
      <c r="E109" s="35" t="s">
        <v>134</v>
      </c>
      <c r="F109" s="36"/>
    </row>
    <row r="110">
      <c r="D110" s="34"/>
      <c r="E110" s="37" t="s">
        <v>135</v>
      </c>
      <c r="F110" s="37" t="s">
        <v>136</v>
      </c>
    </row>
    <row r="111">
      <c r="D111" s="29" t="s">
        <v>378</v>
      </c>
      <c r="E111" s="37">
        <v>0.0</v>
      </c>
      <c r="F111" s="34">
        <f>SUM(E2:E10,E12,E22,E30,E36,E40,E46:E48,E50,E54:E55,E58,E59,E61,E69,E75:E76,E79:E80,E88)</f>
        <v>136</v>
      </c>
    </row>
    <row r="112">
      <c r="D112" s="9"/>
      <c r="E112" s="37">
        <v>1.0</v>
      </c>
      <c r="F112" s="34">
        <f>SUM(E14,E17,E19,E21,E26,E31:E32,E51,E44:E45,E64,E66,E70:E72,)</f>
        <v>15</v>
      </c>
    </row>
    <row r="113">
      <c r="D113" s="9"/>
      <c r="E113" s="37">
        <v>2.0</v>
      </c>
      <c r="F113" s="34">
        <f>SUM(E15:E16,E18,E20,E23,E28,E33:E34,E39,E41:E42,E43,E49,E52,E68,E73,E78,)</f>
        <v>18</v>
      </c>
    </row>
    <row r="114">
      <c r="D114" s="9"/>
      <c r="E114" s="37">
        <v>3.0</v>
      </c>
      <c r="F114" s="34">
        <f>SUM(E38,E60,E62,E63,E65,)</f>
        <v>5</v>
      </c>
    </row>
    <row r="115">
      <c r="D115" s="9"/>
      <c r="E115" s="37">
        <v>4.0</v>
      </c>
      <c r="F115" s="34">
        <f>SUM(E74,E67,E57,E24,E25,E27,E13,E37,E35,E53)</f>
        <v>10</v>
      </c>
    </row>
    <row r="116">
      <c r="D116" s="9"/>
      <c r="E116" s="37">
        <v>7.0</v>
      </c>
      <c r="F116" s="34">
        <f>SUM(E82,E83,E84,E85,E86,E87)</f>
        <v>9</v>
      </c>
    </row>
    <row r="117">
      <c r="D117" s="10"/>
      <c r="E117" s="37">
        <v>10.0</v>
      </c>
      <c r="F117" s="34">
        <f>F88</f>
        <v>0</v>
      </c>
    </row>
  </sheetData>
  <mergeCells count="9">
    <mergeCell ref="D105:D107"/>
    <mergeCell ref="D111:D117"/>
    <mergeCell ref="D92:F92"/>
    <mergeCell ref="D93:D95"/>
    <mergeCell ref="J95:J103"/>
    <mergeCell ref="D96:D98"/>
    <mergeCell ref="D99:D101"/>
    <mergeCell ref="D102:D104"/>
    <mergeCell ref="E109:F109"/>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6" max="6" width="18.75"/>
  </cols>
  <sheetData>
    <row r="1">
      <c r="A1" s="52" t="s">
        <v>22</v>
      </c>
      <c r="B1" s="52" t="s">
        <v>24</v>
      </c>
      <c r="C1" s="52" t="s">
        <v>25</v>
      </c>
      <c r="D1" s="52" t="s">
        <v>27</v>
      </c>
      <c r="E1" s="52" t="s">
        <v>28</v>
      </c>
      <c r="F1" s="52" t="s">
        <v>135</v>
      </c>
      <c r="G1" s="52" t="s">
        <v>30</v>
      </c>
      <c r="H1" s="52" t="s">
        <v>31</v>
      </c>
      <c r="I1" s="52" t="s">
        <v>32</v>
      </c>
      <c r="J1" s="52" t="s">
        <v>33</v>
      </c>
      <c r="K1" s="52"/>
      <c r="L1" s="52"/>
      <c r="M1" s="53"/>
      <c r="N1" s="53"/>
      <c r="O1" s="53"/>
      <c r="P1" s="53"/>
      <c r="Q1" s="53"/>
      <c r="R1" s="53"/>
      <c r="S1" s="53"/>
      <c r="T1" s="53"/>
      <c r="U1" s="53"/>
      <c r="V1" s="53"/>
      <c r="W1" s="53"/>
      <c r="X1" s="53"/>
      <c r="Y1" s="53"/>
      <c r="Z1" s="53"/>
      <c r="AA1" s="53"/>
      <c r="AB1" s="53"/>
    </row>
    <row r="2">
      <c r="A2" s="20" t="s">
        <v>379</v>
      </c>
      <c r="B2" s="21"/>
      <c r="C2" s="19" t="s">
        <v>380</v>
      </c>
      <c r="D2" s="21"/>
      <c r="E2" s="19">
        <v>0.0</v>
      </c>
      <c r="F2" s="21"/>
      <c r="G2" s="21"/>
      <c r="H2" s="21"/>
      <c r="I2" s="21"/>
      <c r="J2" s="21"/>
      <c r="K2" s="21"/>
      <c r="L2" s="21"/>
      <c r="M2" s="21"/>
      <c r="N2" s="21"/>
      <c r="O2" s="21"/>
      <c r="P2" s="21"/>
      <c r="Q2" s="21"/>
      <c r="R2" s="21"/>
      <c r="S2" s="21"/>
      <c r="T2" s="21"/>
      <c r="U2" s="21"/>
      <c r="V2" s="21"/>
      <c r="W2" s="21"/>
      <c r="X2" s="21"/>
      <c r="Y2" s="21"/>
      <c r="Z2" s="21"/>
      <c r="AA2" s="21"/>
      <c r="AB2" s="21"/>
    </row>
    <row r="3">
      <c r="A3" s="19" t="s">
        <v>34</v>
      </c>
      <c r="B3" s="19" t="s">
        <v>35</v>
      </c>
      <c r="C3" s="21"/>
      <c r="D3" s="21"/>
      <c r="E3" s="19">
        <v>1.0</v>
      </c>
      <c r="F3" s="19">
        <v>0.0</v>
      </c>
      <c r="G3" s="21"/>
      <c r="H3" s="21"/>
      <c r="I3" s="21"/>
      <c r="J3" s="19" t="s">
        <v>381</v>
      </c>
      <c r="K3" s="21"/>
      <c r="L3" s="21"/>
      <c r="M3" s="21"/>
      <c r="N3" s="21"/>
      <c r="O3" s="21"/>
      <c r="P3" s="21"/>
      <c r="Q3" s="21"/>
      <c r="R3" s="21"/>
      <c r="S3" s="21"/>
      <c r="T3" s="21"/>
      <c r="U3" s="21"/>
      <c r="V3" s="21"/>
      <c r="W3" s="21"/>
      <c r="X3" s="21"/>
      <c r="Y3" s="21"/>
      <c r="Z3" s="21"/>
      <c r="AA3" s="21"/>
      <c r="AB3" s="21"/>
    </row>
    <row r="4">
      <c r="A4" s="19" t="s">
        <v>34</v>
      </c>
      <c r="B4" s="19" t="s">
        <v>382</v>
      </c>
      <c r="C4" s="21"/>
      <c r="D4" s="21"/>
      <c r="E4" s="19">
        <v>1.0</v>
      </c>
      <c r="F4" s="19">
        <v>0.0</v>
      </c>
      <c r="G4" s="21"/>
      <c r="H4" s="21"/>
      <c r="I4" s="21"/>
      <c r="J4" s="19" t="s">
        <v>383</v>
      </c>
      <c r="K4" s="21"/>
      <c r="L4" s="21"/>
      <c r="M4" s="21"/>
      <c r="N4" s="21"/>
      <c r="O4" s="21"/>
      <c r="P4" s="21"/>
      <c r="Q4" s="21"/>
      <c r="R4" s="21"/>
      <c r="S4" s="21"/>
      <c r="T4" s="21"/>
      <c r="U4" s="21"/>
      <c r="V4" s="21"/>
      <c r="W4" s="21"/>
      <c r="X4" s="21"/>
      <c r="Y4" s="21"/>
      <c r="Z4" s="21"/>
      <c r="AA4" s="21"/>
      <c r="AB4" s="21"/>
    </row>
    <row r="5">
      <c r="A5" s="19" t="s">
        <v>34</v>
      </c>
      <c r="B5" s="19" t="s">
        <v>35</v>
      </c>
      <c r="C5" s="21"/>
      <c r="D5" s="19" t="s">
        <v>147</v>
      </c>
      <c r="E5" s="19">
        <v>1.0</v>
      </c>
      <c r="F5" s="19">
        <v>2.0</v>
      </c>
      <c r="G5" s="19" t="s">
        <v>384</v>
      </c>
      <c r="H5" s="19" t="s">
        <v>385</v>
      </c>
      <c r="I5" s="20" t="s">
        <v>386</v>
      </c>
      <c r="J5" s="21"/>
      <c r="K5" s="21"/>
      <c r="L5" s="21"/>
      <c r="M5" s="21"/>
      <c r="N5" s="21"/>
      <c r="O5" s="21"/>
      <c r="P5" s="21"/>
      <c r="Q5" s="21"/>
      <c r="R5" s="21"/>
      <c r="S5" s="21"/>
      <c r="T5" s="21"/>
      <c r="U5" s="21"/>
      <c r="V5" s="21"/>
      <c r="W5" s="21"/>
      <c r="X5" s="21"/>
      <c r="Y5" s="21"/>
      <c r="Z5" s="21"/>
      <c r="AA5" s="21"/>
      <c r="AB5" s="21"/>
    </row>
    <row r="6">
      <c r="A6" s="19" t="s">
        <v>34</v>
      </c>
      <c r="B6" s="19" t="s">
        <v>35</v>
      </c>
      <c r="C6" s="21"/>
      <c r="D6" s="19" t="s">
        <v>147</v>
      </c>
      <c r="E6" s="19">
        <v>1.0</v>
      </c>
      <c r="F6" s="19">
        <v>3.0</v>
      </c>
      <c r="G6" s="19" t="s">
        <v>387</v>
      </c>
      <c r="H6" s="19" t="s">
        <v>388</v>
      </c>
      <c r="I6" s="20">
        <v>1.7</v>
      </c>
      <c r="J6" s="19" t="s">
        <v>389</v>
      </c>
      <c r="K6" s="21"/>
      <c r="L6" s="21"/>
      <c r="M6" s="21"/>
      <c r="N6" s="21"/>
      <c r="O6" s="21"/>
      <c r="P6" s="21"/>
      <c r="Q6" s="21"/>
      <c r="R6" s="21"/>
      <c r="S6" s="21"/>
      <c r="T6" s="21"/>
      <c r="U6" s="21"/>
      <c r="V6" s="21"/>
      <c r="W6" s="21"/>
      <c r="X6" s="21"/>
      <c r="Y6" s="21"/>
      <c r="Z6" s="21"/>
      <c r="AA6" s="21"/>
      <c r="AB6" s="21"/>
    </row>
    <row r="7">
      <c r="A7" s="19" t="s">
        <v>34</v>
      </c>
      <c r="B7" s="19" t="s">
        <v>35</v>
      </c>
      <c r="C7" s="21"/>
      <c r="D7" s="19" t="s">
        <v>147</v>
      </c>
      <c r="E7" s="19">
        <v>1.0</v>
      </c>
      <c r="F7" s="19">
        <v>1.0</v>
      </c>
      <c r="G7" s="19" t="s">
        <v>390</v>
      </c>
      <c r="H7" s="19" t="s">
        <v>391</v>
      </c>
      <c r="I7" s="20">
        <v>1.6</v>
      </c>
      <c r="J7" s="19" t="s">
        <v>392</v>
      </c>
      <c r="K7" s="21"/>
      <c r="L7" s="21"/>
      <c r="M7" s="21"/>
      <c r="N7" s="21"/>
      <c r="O7" s="21"/>
      <c r="P7" s="21"/>
      <c r="Q7" s="21"/>
      <c r="R7" s="21"/>
      <c r="S7" s="21"/>
      <c r="T7" s="21"/>
      <c r="U7" s="21"/>
      <c r="V7" s="21"/>
      <c r="W7" s="21"/>
      <c r="X7" s="21"/>
      <c r="Y7" s="21"/>
      <c r="Z7" s="21"/>
      <c r="AA7" s="21"/>
      <c r="AB7" s="21"/>
    </row>
    <row r="8">
      <c r="A8" s="19" t="s">
        <v>34</v>
      </c>
      <c r="B8" s="19" t="s">
        <v>35</v>
      </c>
      <c r="C8" s="21"/>
      <c r="D8" s="19" t="s">
        <v>147</v>
      </c>
      <c r="E8" s="19">
        <v>1.0</v>
      </c>
      <c r="F8" s="19">
        <v>2.0</v>
      </c>
      <c r="G8" s="19" t="s">
        <v>393</v>
      </c>
      <c r="H8" s="19" t="s">
        <v>394</v>
      </c>
      <c r="I8" s="20">
        <v>1.4</v>
      </c>
      <c r="J8" s="19" t="s">
        <v>234</v>
      </c>
      <c r="K8" s="21"/>
      <c r="L8" s="21"/>
      <c r="M8" s="21"/>
      <c r="N8" s="21"/>
      <c r="O8" s="21"/>
      <c r="P8" s="21"/>
      <c r="Q8" s="21"/>
      <c r="R8" s="21"/>
      <c r="S8" s="21"/>
      <c r="T8" s="21"/>
      <c r="U8" s="21"/>
      <c r="V8" s="21"/>
      <c r="W8" s="21"/>
      <c r="X8" s="21"/>
      <c r="Y8" s="21"/>
      <c r="Z8" s="21"/>
      <c r="AA8" s="21"/>
      <c r="AB8" s="21"/>
    </row>
    <row r="9">
      <c r="A9" s="19" t="s">
        <v>34</v>
      </c>
      <c r="B9" s="19" t="s">
        <v>35</v>
      </c>
      <c r="C9" s="21"/>
      <c r="D9" s="19" t="s">
        <v>395</v>
      </c>
      <c r="E9" s="19">
        <v>1.0</v>
      </c>
      <c r="F9" s="19">
        <v>2.0</v>
      </c>
      <c r="G9" s="19" t="s">
        <v>396</v>
      </c>
      <c r="H9" s="21"/>
      <c r="I9" s="20" t="s">
        <v>397</v>
      </c>
      <c r="J9" s="19" t="s">
        <v>398</v>
      </c>
      <c r="K9" s="21"/>
      <c r="L9" s="21"/>
      <c r="M9" s="21"/>
      <c r="N9" s="21"/>
      <c r="O9" s="21"/>
      <c r="P9" s="21"/>
      <c r="Q9" s="21"/>
      <c r="R9" s="21"/>
      <c r="S9" s="21"/>
      <c r="T9" s="21"/>
      <c r="U9" s="21"/>
      <c r="V9" s="21"/>
      <c r="W9" s="21"/>
      <c r="X9" s="21"/>
      <c r="Y9" s="21"/>
      <c r="Z9" s="21"/>
      <c r="AA9" s="21"/>
      <c r="AB9" s="21"/>
    </row>
    <row r="10">
      <c r="A10" s="19" t="s">
        <v>34</v>
      </c>
      <c r="B10" s="19" t="s">
        <v>35</v>
      </c>
      <c r="C10" s="21"/>
      <c r="D10" s="19" t="s">
        <v>399</v>
      </c>
      <c r="E10" s="19">
        <v>1.0</v>
      </c>
      <c r="F10" s="19">
        <v>0.0</v>
      </c>
      <c r="G10" s="21"/>
      <c r="H10" s="19" t="s">
        <v>400</v>
      </c>
      <c r="I10" s="20" t="s">
        <v>401</v>
      </c>
      <c r="J10" s="19" t="s">
        <v>402</v>
      </c>
      <c r="K10" s="21"/>
      <c r="L10" s="21"/>
      <c r="M10" s="21"/>
      <c r="N10" s="21"/>
      <c r="O10" s="21"/>
      <c r="P10" s="21"/>
      <c r="Q10" s="21"/>
      <c r="R10" s="21"/>
      <c r="S10" s="21"/>
      <c r="T10" s="21"/>
      <c r="U10" s="21"/>
      <c r="V10" s="21"/>
      <c r="W10" s="21"/>
      <c r="X10" s="21"/>
      <c r="Y10" s="21"/>
      <c r="Z10" s="21"/>
      <c r="AA10" s="21"/>
      <c r="AB10" s="21"/>
    </row>
    <row r="11">
      <c r="A11" s="21"/>
      <c r="B11" s="21"/>
      <c r="C11" s="21"/>
      <c r="D11" s="19" t="s">
        <v>126</v>
      </c>
      <c r="E11" s="21">
        <f>SUM(E3:E10)</f>
        <v>8</v>
      </c>
      <c r="F11" s="21"/>
      <c r="G11" s="21"/>
      <c r="H11" s="21"/>
      <c r="I11" s="21"/>
      <c r="J11" s="21"/>
      <c r="K11" s="21"/>
      <c r="L11" s="21"/>
      <c r="M11" s="21"/>
      <c r="N11" s="21"/>
      <c r="O11" s="21"/>
      <c r="P11" s="21"/>
      <c r="Q11" s="21"/>
      <c r="R11" s="21"/>
      <c r="S11" s="21"/>
      <c r="T11" s="21"/>
      <c r="U11" s="21"/>
      <c r="V11" s="21"/>
      <c r="W11" s="21"/>
      <c r="X11" s="21"/>
      <c r="Y11" s="21"/>
      <c r="Z11" s="21"/>
      <c r="AA11" s="21"/>
      <c r="AB11" s="21"/>
    </row>
    <row r="1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row>
    <row r="13">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row>
    <row r="14">
      <c r="A14" s="21"/>
      <c r="B14" s="21"/>
      <c r="C14" s="21"/>
      <c r="D14" s="35" t="s">
        <v>127</v>
      </c>
      <c r="E14" s="43"/>
      <c r="F14" s="36"/>
      <c r="G14" s="21"/>
      <c r="H14" s="21"/>
      <c r="I14" s="21"/>
      <c r="J14" s="21"/>
      <c r="K14" s="21"/>
      <c r="L14" s="21"/>
      <c r="M14" s="21"/>
      <c r="N14" s="21"/>
      <c r="O14" s="21"/>
      <c r="P14" s="21"/>
      <c r="Q14" s="21"/>
      <c r="R14" s="21"/>
      <c r="S14" s="21"/>
      <c r="T14" s="21"/>
      <c r="U14" s="21"/>
      <c r="V14" s="21"/>
      <c r="W14" s="21"/>
      <c r="X14" s="21"/>
      <c r="Y14" s="21"/>
      <c r="Z14" s="21"/>
      <c r="AA14" s="21"/>
      <c r="AB14" s="21"/>
    </row>
    <row r="15">
      <c r="A15" s="21"/>
      <c r="B15" s="21"/>
      <c r="C15" s="21"/>
      <c r="D15" s="55" t="s">
        <v>34</v>
      </c>
      <c r="E15" s="56" t="s">
        <v>128</v>
      </c>
      <c r="F15" s="56">
        <v>11.0</v>
      </c>
      <c r="G15" s="21"/>
      <c r="H15" s="21"/>
      <c r="I15" s="21"/>
      <c r="J15" s="21"/>
      <c r="K15" s="21"/>
      <c r="L15" s="21"/>
      <c r="M15" s="21"/>
      <c r="N15" s="21"/>
      <c r="O15" s="21"/>
      <c r="P15" s="21"/>
      <c r="Q15" s="21"/>
      <c r="R15" s="21"/>
      <c r="S15" s="21"/>
      <c r="T15" s="21"/>
      <c r="U15" s="21"/>
      <c r="V15" s="21"/>
      <c r="W15" s="21"/>
      <c r="X15" s="21"/>
      <c r="Y15" s="21"/>
      <c r="Z15" s="21"/>
      <c r="AA15" s="21"/>
      <c r="AB15" s="21"/>
    </row>
    <row r="16">
      <c r="A16" s="21"/>
      <c r="B16" s="21"/>
      <c r="C16" s="21"/>
      <c r="D16" s="9"/>
      <c r="E16" s="56" t="s">
        <v>129</v>
      </c>
      <c r="F16" s="57">
        <f>SUM(E3:E10)</f>
        <v>8</v>
      </c>
      <c r="G16" s="21"/>
      <c r="H16" s="21"/>
      <c r="I16" s="21"/>
      <c r="J16" s="21"/>
      <c r="K16" s="21"/>
      <c r="L16" s="21"/>
      <c r="M16" s="21"/>
      <c r="N16" s="21"/>
      <c r="O16" s="21"/>
      <c r="P16" s="21"/>
      <c r="Q16" s="21"/>
      <c r="R16" s="21"/>
      <c r="S16" s="21"/>
      <c r="T16" s="21"/>
      <c r="U16" s="21"/>
      <c r="V16" s="21"/>
      <c r="W16" s="21"/>
      <c r="X16" s="21"/>
      <c r="Y16" s="21"/>
      <c r="Z16" s="21"/>
      <c r="AA16" s="21"/>
      <c r="AB16" s="21"/>
    </row>
    <row r="17">
      <c r="A17" s="21"/>
      <c r="B17" s="21"/>
      <c r="C17" s="21"/>
      <c r="D17" s="10"/>
      <c r="E17" s="56" t="s">
        <v>130</v>
      </c>
      <c r="F17" s="57">
        <f>F15-F16</f>
        <v>3</v>
      </c>
      <c r="G17" s="21"/>
      <c r="H17" s="21"/>
      <c r="I17" s="21"/>
      <c r="J17" s="21"/>
      <c r="K17" s="21"/>
      <c r="L17" s="21"/>
      <c r="M17" s="21"/>
      <c r="N17" s="21"/>
      <c r="O17" s="21"/>
      <c r="P17" s="21"/>
      <c r="Q17" s="21"/>
      <c r="R17" s="21"/>
      <c r="S17" s="21"/>
      <c r="T17" s="21"/>
      <c r="U17" s="21"/>
      <c r="V17" s="21"/>
      <c r="W17" s="21"/>
      <c r="X17" s="21"/>
      <c r="Y17" s="21"/>
      <c r="Z17" s="21"/>
      <c r="AA17" s="21"/>
      <c r="AB17" s="21"/>
    </row>
    <row r="18">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c r="A19" s="21"/>
      <c r="B19" s="21"/>
      <c r="C19" s="21"/>
      <c r="D19" s="57"/>
      <c r="E19" s="35" t="s">
        <v>134</v>
      </c>
      <c r="F19" s="36"/>
      <c r="G19" s="21"/>
      <c r="H19" s="21"/>
      <c r="I19" s="21"/>
      <c r="J19" s="21"/>
      <c r="K19" s="21"/>
      <c r="L19" s="21"/>
      <c r="M19" s="21"/>
      <c r="N19" s="21"/>
      <c r="O19" s="21"/>
      <c r="P19" s="21"/>
      <c r="Q19" s="21"/>
      <c r="R19" s="21"/>
      <c r="S19" s="21"/>
      <c r="T19" s="21"/>
      <c r="U19" s="21"/>
      <c r="V19" s="21"/>
      <c r="W19" s="21"/>
      <c r="X19" s="21"/>
      <c r="Y19" s="21"/>
      <c r="Z19" s="21"/>
      <c r="AA19" s="21"/>
      <c r="AB19" s="21"/>
    </row>
    <row r="20">
      <c r="A20" s="58"/>
      <c r="B20" s="21"/>
      <c r="C20" s="21"/>
      <c r="D20" s="57"/>
      <c r="E20" s="56" t="s">
        <v>135</v>
      </c>
      <c r="F20" s="56" t="s">
        <v>136</v>
      </c>
      <c r="G20" s="21"/>
      <c r="H20" s="21"/>
      <c r="I20" s="21"/>
      <c r="J20" s="21"/>
      <c r="K20" s="21"/>
      <c r="L20" s="21"/>
      <c r="M20" s="21"/>
      <c r="N20" s="21"/>
      <c r="O20" s="21"/>
      <c r="P20" s="21"/>
      <c r="Q20" s="21"/>
      <c r="R20" s="21"/>
      <c r="S20" s="21"/>
      <c r="T20" s="21"/>
      <c r="U20" s="21"/>
      <c r="V20" s="21"/>
      <c r="W20" s="21"/>
      <c r="X20" s="21"/>
      <c r="Y20" s="21"/>
      <c r="Z20" s="21"/>
      <c r="AA20" s="21"/>
      <c r="AB20" s="21"/>
    </row>
    <row r="21">
      <c r="A21" s="59"/>
      <c r="B21" s="21"/>
      <c r="C21" s="21"/>
      <c r="D21" s="60" t="s">
        <v>403</v>
      </c>
      <c r="E21" s="56">
        <v>1.0</v>
      </c>
      <c r="F21" s="57">
        <f>SUM(E7)</f>
        <v>1</v>
      </c>
      <c r="G21" s="21"/>
      <c r="H21" s="21"/>
      <c r="I21" s="21"/>
      <c r="J21" s="21"/>
      <c r="K21" s="21"/>
      <c r="L21" s="21"/>
      <c r="M21" s="21"/>
      <c r="N21" s="21"/>
      <c r="O21" s="21"/>
      <c r="P21" s="21"/>
      <c r="Q21" s="21"/>
      <c r="R21" s="21"/>
      <c r="S21" s="21"/>
      <c r="T21" s="21"/>
      <c r="U21" s="21"/>
      <c r="V21" s="21"/>
      <c r="W21" s="21"/>
      <c r="X21" s="21"/>
      <c r="Y21" s="21"/>
      <c r="Z21" s="21"/>
      <c r="AA21" s="21"/>
      <c r="AB21" s="21"/>
    </row>
    <row r="22">
      <c r="A22" s="61"/>
      <c r="B22" s="21"/>
      <c r="C22" s="21"/>
      <c r="D22" s="9"/>
      <c r="E22" s="56">
        <v>2.0</v>
      </c>
      <c r="F22" s="57">
        <f>SUM(E8:E9,E5)</f>
        <v>3</v>
      </c>
      <c r="G22" s="21"/>
      <c r="H22" s="21"/>
      <c r="I22" s="21"/>
      <c r="J22" s="21"/>
      <c r="K22" s="21"/>
      <c r="L22" s="21"/>
      <c r="M22" s="21"/>
      <c r="N22" s="21"/>
      <c r="O22" s="21"/>
      <c r="P22" s="21"/>
      <c r="Q22" s="21"/>
      <c r="R22" s="21"/>
      <c r="S22" s="21"/>
      <c r="T22" s="21"/>
      <c r="U22" s="21"/>
      <c r="V22" s="21"/>
      <c r="W22" s="21"/>
      <c r="X22" s="21"/>
      <c r="Y22" s="21"/>
      <c r="Z22" s="21"/>
      <c r="AA22" s="21"/>
      <c r="AB22" s="21"/>
    </row>
    <row r="23">
      <c r="A23" s="20"/>
      <c r="B23" s="21"/>
      <c r="C23" s="21"/>
      <c r="D23" s="9"/>
      <c r="E23" s="56">
        <v>3.0</v>
      </c>
      <c r="F23" s="57">
        <f>SUM(E6)</f>
        <v>1</v>
      </c>
      <c r="G23" s="21"/>
      <c r="H23" s="21"/>
      <c r="I23" s="21"/>
      <c r="J23" s="21"/>
      <c r="K23" s="21"/>
      <c r="L23" s="21"/>
      <c r="M23" s="21"/>
      <c r="N23" s="21"/>
      <c r="O23" s="21"/>
      <c r="P23" s="21"/>
      <c r="Q23" s="21"/>
      <c r="R23" s="21"/>
      <c r="S23" s="21"/>
      <c r="T23" s="21"/>
      <c r="U23" s="21"/>
      <c r="V23" s="21"/>
      <c r="W23" s="21"/>
      <c r="X23" s="21"/>
      <c r="Y23" s="21"/>
      <c r="Z23" s="21"/>
      <c r="AA23" s="21"/>
      <c r="AB23" s="21"/>
    </row>
    <row r="24">
      <c r="A24" s="20"/>
      <c r="B24" s="21"/>
      <c r="C24" s="21"/>
      <c r="D24" s="9"/>
      <c r="E24" s="56">
        <v>4.0</v>
      </c>
      <c r="F24" s="57"/>
      <c r="G24" s="21"/>
      <c r="H24" s="21"/>
      <c r="I24" s="21"/>
      <c r="J24" s="21"/>
      <c r="K24" s="21"/>
      <c r="L24" s="21"/>
      <c r="M24" s="21"/>
      <c r="N24" s="21"/>
      <c r="O24" s="21"/>
      <c r="P24" s="21"/>
      <c r="Q24" s="21"/>
      <c r="R24" s="21"/>
      <c r="S24" s="21"/>
      <c r="T24" s="21"/>
      <c r="U24" s="21"/>
      <c r="V24" s="21"/>
      <c r="W24" s="21"/>
      <c r="X24" s="21"/>
      <c r="Y24" s="21"/>
      <c r="Z24" s="21"/>
      <c r="AA24" s="21"/>
      <c r="AB24" s="21"/>
    </row>
    <row r="25">
      <c r="A25" s="21"/>
      <c r="B25" s="21"/>
      <c r="C25" s="21"/>
      <c r="D25" s="9"/>
      <c r="E25" s="56">
        <v>0.0</v>
      </c>
      <c r="F25" s="57">
        <f>SUM(E3:E4,E10)</f>
        <v>3</v>
      </c>
      <c r="G25" s="21"/>
      <c r="H25" s="21"/>
      <c r="I25" s="21"/>
      <c r="J25" s="21"/>
      <c r="K25" s="21"/>
      <c r="L25" s="21"/>
      <c r="M25" s="21"/>
      <c r="N25" s="21"/>
      <c r="O25" s="21"/>
      <c r="P25" s="21"/>
      <c r="Q25" s="21"/>
      <c r="R25" s="21"/>
      <c r="S25" s="21"/>
      <c r="T25" s="21"/>
      <c r="U25" s="21"/>
      <c r="V25" s="21"/>
      <c r="W25" s="21"/>
      <c r="X25" s="21"/>
      <c r="Y25" s="21"/>
      <c r="Z25" s="21"/>
      <c r="AA25" s="21"/>
      <c r="AB25" s="21"/>
    </row>
    <row r="26">
      <c r="A26" s="62"/>
      <c r="B26" s="21"/>
      <c r="C26" s="21"/>
      <c r="D26" s="9"/>
      <c r="E26" s="56">
        <v>7.0</v>
      </c>
      <c r="F26" s="57"/>
      <c r="G26" s="21"/>
      <c r="H26" s="21"/>
      <c r="I26" s="21"/>
      <c r="J26" s="21"/>
      <c r="K26" s="21"/>
      <c r="L26" s="21"/>
      <c r="M26" s="21"/>
      <c r="N26" s="21"/>
      <c r="O26" s="21"/>
      <c r="P26" s="21"/>
      <c r="Q26" s="21"/>
      <c r="R26" s="21"/>
      <c r="S26" s="21"/>
      <c r="T26" s="21"/>
      <c r="U26" s="21"/>
      <c r="V26" s="21"/>
      <c r="W26" s="21"/>
      <c r="X26" s="21"/>
      <c r="Y26" s="21"/>
      <c r="Z26" s="21"/>
      <c r="AA26" s="21"/>
      <c r="AB26" s="21"/>
    </row>
    <row r="27">
      <c r="A27" s="63"/>
      <c r="B27" s="21"/>
      <c r="C27" s="21"/>
      <c r="D27" s="10"/>
      <c r="E27" s="56">
        <v>10.0</v>
      </c>
      <c r="F27" s="57"/>
      <c r="G27" s="21"/>
      <c r="H27" s="21"/>
      <c r="I27" s="21"/>
      <c r="J27" s="21"/>
      <c r="K27" s="21"/>
      <c r="L27" s="21"/>
      <c r="M27" s="21"/>
      <c r="N27" s="21"/>
      <c r="O27" s="21"/>
      <c r="P27" s="21"/>
      <c r="Q27" s="21"/>
      <c r="R27" s="21"/>
      <c r="S27" s="21"/>
      <c r="T27" s="21"/>
      <c r="U27" s="21"/>
      <c r="V27" s="21"/>
      <c r="W27" s="21"/>
      <c r="X27" s="21"/>
      <c r="Y27" s="21"/>
      <c r="Z27" s="21"/>
      <c r="AA27" s="21"/>
      <c r="AB27" s="21"/>
    </row>
    <row r="28">
      <c r="A28" s="64"/>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c r="A34" s="62"/>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c r="A35" s="64"/>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c r="A37" s="6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sheetData>
  <mergeCells count="4">
    <mergeCell ref="D14:F14"/>
    <mergeCell ref="D15:D17"/>
    <mergeCell ref="E19:F19"/>
    <mergeCell ref="D21:D27"/>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6" max="6" width="101.38"/>
    <col customWidth="1" min="7" max="7" width="28.63"/>
  </cols>
  <sheetData>
    <row r="1">
      <c r="A1" s="17" t="s">
        <v>138</v>
      </c>
      <c r="B1" s="17" t="s">
        <v>24</v>
      </c>
      <c r="C1" s="17" t="s">
        <v>27</v>
      </c>
      <c r="D1" s="17" t="s">
        <v>135</v>
      </c>
      <c r="E1" s="18" t="s">
        <v>28</v>
      </c>
      <c r="F1" s="18" t="s">
        <v>30</v>
      </c>
      <c r="G1" s="18" t="s">
        <v>31</v>
      </c>
      <c r="H1" s="18" t="s">
        <v>32</v>
      </c>
      <c r="I1" s="18" t="s">
        <v>33</v>
      </c>
      <c r="J1" s="18"/>
      <c r="K1" s="18"/>
      <c r="L1" s="18"/>
      <c r="M1" s="18"/>
      <c r="N1" s="18"/>
      <c r="O1" s="18"/>
      <c r="P1" s="18"/>
      <c r="Q1" s="18"/>
      <c r="R1" s="18"/>
      <c r="S1" s="18"/>
      <c r="T1" s="18"/>
    </row>
    <row r="2">
      <c r="A2" s="3" t="s">
        <v>404</v>
      </c>
      <c r="B2" s="3" t="s">
        <v>93</v>
      </c>
      <c r="D2" s="3">
        <v>0.0</v>
      </c>
      <c r="E2" s="3">
        <v>25.0</v>
      </c>
      <c r="I2" s="3" t="s">
        <v>405</v>
      </c>
    </row>
    <row r="3">
      <c r="A3" s="3" t="s">
        <v>404</v>
      </c>
      <c r="B3" s="3" t="s">
        <v>167</v>
      </c>
      <c r="D3" s="3">
        <v>0.0</v>
      </c>
      <c r="E3" s="3">
        <v>2.0</v>
      </c>
    </row>
    <row r="4">
      <c r="A4" s="3" t="s">
        <v>406</v>
      </c>
      <c r="B4" s="3" t="s">
        <v>407</v>
      </c>
      <c r="C4" s="3" t="s">
        <v>116</v>
      </c>
      <c r="E4" s="3">
        <v>1.0</v>
      </c>
      <c r="F4" s="3" t="s">
        <v>408</v>
      </c>
      <c r="G4" s="3" t="s">
        <v>409</v>
      </c>
      <c r="H4" s="3" t="s">
        <v>410</v>
      </c>
      <c r="I4" s="3" t="s">
        <v>411</v>
      </c>
    </row>
    <row r="5">
      <c r="A5" s="3" t="s">
        <v>406</v>
      </c>
      <c r="B5" s="3" t="s">
        <v>35</v>
      </c>
      <c r="C5" s="3" t="s">
        <v>116</v>
      </c>
      <c r="D5" s="3"/>
      <c r="E5" s="3">
        <v>1.0</v>
      </c>
      <c r="F5" s="3" t="s">
        <v>412</v>
      </c>
      <c r="G5" s="3" t="s">
        <v>413</v>
      </c>
      <c r="I5" s="3" t="s">
        <v>414</v>
      </c>
    </row>
    <row r="6">
      <c r="A6" s="3" t="s">
        <v>406</v>
      </c>
      <c r="B6" s="3" t="s">
        <v>35</v>
      </c>
      <c r="C6" s="3" t="s">
        <v>116</v>
      </c>
      <c r="D6" s="3"/>
      <c r="E6" s="3">
        <v>1.0</v>
      </c>
      <c r="F6" s="65" t="s">
        <v>415</v>
      </c>
      <c r="G6" s="65" t="s">
        <v>416</v>
      </c>
      <c r="I6" s="65" t="s">
        <v>417</v>
      </c>
    </row>
    <row r="7">
      <c r="A7" s="3" t="s">
        <v>406</v>
      </c>
      <c r="B7" s="3" t="s">
        <v>35</v>
      </c>
      <c r="C7" s="3" t="s">
        <v>418</v>
      </c>
      <c r="D7" s="3"/>
      <c r="E7" s="3">
        <v>1.0</v>
      </c>
      <c r="F7" s="66" t="s">
        <v>419</v>
      </c>
      <c r="I7" s="65" t="s">
        <v>420</v>
      </c>
    </row>
    <row r="8">
      <c r="A8" s="3" t="s">
        <v>406</v>
      </c>
      <c r="B8" s="3" t="s">
        <v>35</v>
      </c>
      <c r="C8" s="3" t="s">
        <v>116</v>
      </c>
      <c r="D8" s="3"/>
      <c r="E8" s="3">
        <v>1.0</v>
      </c>
      <c r="I8" s="65" t="s">
        <v>421</v>
      </c>
    </row>
    <row r="9">
      <c r="A9" s="3" t="s">
        <v>406</v>
      </c>
      <c r="B9" s="3" t="s">
        <v>382</v>
      </c>
      <c r="C9" s="3" t="s">
        <v>363</v>
      </c>
      <c r="D9" s="3"/>
      <c r="E9" s="3">
        <v>1.0</v>
      </c>
      <c r="G9" s="3" t="s">
        <v>422</v>
      </c>
    </row>
    <row r="10">
      <c r="A10" s="3" t="s">
        <v>423</v>
      </c>
      <c r="B10" s="3" t="s">
        <v>35</v>
      </c>
      <c r="D10" s="3"/>
      <c r="E10" s="3">
        <v>2.0</v>
      </c>
      <c r="G10" s="3" t="s">
        <v>424</v>
      </c>
    </row>
    <row r="11">
      <c r="A11" s="3" t="s">
        <v>404</v>
      </c>
      <c r="B11" s="3" t="s">
        <v>35</v>
      </c>
      <c r="C11" s="3" t="s">
        <v>157</v>
      </c>
      <c r="D11" s="3">
        <v>4.0</v>
      </c>
      <c r="E11" s="3">
        <v>1.0</v>
      </c>
      <c r="F11" s="3" t="s">
        <v>425</v>
      </c>
      <c r="G11" s="3" t="s">
        <v>426</v>
      </c>
      <c r="H11" s="3" t="s">
        <v>427</v>
      </c>
      <c r="I11" s="3" t="s">
        <v>428</v>
      </c>
    </row>
    <row r="12">
      <c r="A12" s="3" t="s">
        <v>404</v>
      </c>
      <c r="B12" s="3" t="s">
        <v>35</v>
      </c>
      <c r="C12" s="3" t="s">
        <v>280</v>
      </c>
      <c r="D12" s="3">
        <v>2.0</v>
      </c>
      <c r="E12" s="3">
        <v>1.0</v>
      </c>
      <c r="F12" s="3" t="s">
        <v>429</v>
      </c>
      <c r="G12" s="3" t="s">
        <v>430</v>
      </c>
      <c r="H12" s="3" t="s">
        <v>431</v>
      </c>
      <c r="I12" s="3" t="s">
        <v>432</v>
      </c>
    </row>
    <row r="13">
      <c r="A13" s="3" t="s">
        <v>404</v>
      </c>
      <c r="B13" s="3" t="s">
        <v>188</v>
      </c>
      <c r="C13" s="3" t="s">
        <v>147</v>
      </c>
      <c r="D13" s="3">
        <v>4.0</v>
      </c>
      <c r="E13" s="3">
        <v>1.0</v>
      </c>
      <c r="F13" s="3" t="s">
        <v>433</v>
      </c>
      <c r="G13" s="3" t="s">
        <v>434</v>
      </c>
      <c r="H13" s="3" t="s">
        <v>435</v>
      </c>
      <c r="I13" s="3" t="s">
        <v>436</v>
      </c>
    </row>
    <row r="14">
      <c r="A14" s="3" t="s">
        <v>404</v>
      </c>
      <c r="B14" s="3" t="s">
        <v>188</v>
      </c>
      <c r="C14" s="3" t="s">
        <v>437</v>
      </c>
      <c r="D14" s="3">
        <v>1.0</v>
      </c>
      <c r="E14" s="3">
        <v>1.0</v>
      </c>
      <c r="F14" s="3" t="s">
        <v>438</v>
      </c>
      <c r="G14" s="3" t="s">
        <v>439</v>
      </c>
      <c r="H14" s="3" t="s">
        <v>440</v>
      </c>
    </row>
    <row r="15">
      <c r="A15" s="3" t="s">
        <v>404</v>
      </c>
      <c r="B15" s="3" t="s">
        <v>188</v>
      </c>
      <c r="C15" s="3" t="s">
        <v>437</v>
      </c>
      <c r="D15" s="3">
        <v>3.0</v>
      </c>
      <c r="E15" s="3">
        <v>1.0</v>
      </c>
      <c r="F15" s="3" t="s">
        <v>441</v>
      </c>
      <c r="G15" s="67" t="s">
        <v>442</v>
      </c>
      <c r="H15" s="3" t="s">
        <v>443</v>
      </c>
    </row>
    <row r="16">
      <c r="A16" s="3" t="s">
        <v>404</v>
      </c>
      <c r="B16" s="3" t="s">
        <v>188</v>
      </c>
      <c r="C16" s="3" t="s">
        <v>437</v>
      </c>
      <c r="D16" s="3">
        <v>4.0</v>
      </c>
      <c r="E16" s="3">
        <v>1.0</v>
      </c>
      <c r="F16" s="3" t="s">
        <v>444</v>
      </c>
      <c r="G16" s="3" t="s">
        <v>445</v>
      </c>
      <c r="H16" s="3" t="s">
        <v>446</v>
      </c>
    </row>
    <row r="17">
      <c r="A17" s="3" t="s">
        <v>404</v>
      </c>
      <c r="B17" s="3" t="s">
        <v>188</v>
      </c>
      <c r="C17" s="3" t="s">
        <v>437</v>
      </c>
      <c r="D17" s="3">
        <v>2.0</v>
      </c>
      <c r="E17" s="3">
        <v>1.0</v>
      </c>
      <c r="F17" s="3" t="s">
        <v>447</v>
      </c>
      <c r="G17" s="3" t="s">
        <v>448</v>
      </c>
      <c r="H17" s="3" t="s">
        <v>440</v>
      </c>
    </row>
    <row r="18">
      <c r="A18" s="3" t="s">
        <v>404</v>
      </c>
      <c r="B18" s="3" t="s">
        <v>188</v>
      </c>
      <c r="C18" s="3" t="s">
        <v>437</v>
      </c>
      <c r="D18" s="3">
        <v>1.0</v>
      </c>
      <c r="E18" s="3">
        <v>1.0</v>
      </c>
      <c r="F18" s="3" t="s">
        <v>449</v>
      </c>
      <c r="G18" s="3" t="s">
        <v>450</v>
      </c>
      <c r="H18" s="3" t="s">
        <v>451</v>
      </c>
    </row>
    <row r="19">
      <c r="A19" s="3" t="s">
        <v>404</v>
      </c>
      <c r="B19" s="3" t="s">
        <v>188</v>
      </c>
      <c r="C19" s="3" t="s">
        <v>437</v>
      </c>
      <c r="D19" s="3">
        <v>3.0</v>
      </c>
      <c r="E19" s="3">
        <v>1.0</v>
      </c>
      <c r="F19" s="3" t="s">
        <v>452</v>
      </c>
      <c r="G19" s="3" t="s">
        <v>453</v>
      </c>
      <c r="H19" s="3">
        <v>3.5</v>
      </c>
    </row>
    <row r="20">
      <c r="A20" s="3" t="s">
        <v>404</v>
      </c>
      <c r="B20" s="3" t="s">
        <v>188</v>
      </c>
      <c r="C20" s="3" t="s">
        <v>437</v>
      </c>
      <c r="D20" s="3">
        <v>2.0</v>
      </c>
      <c r="E20" s="3">
        <v>1.0</v>
      </c>
      <c r="F20" s="3" t="s">
        <v>454</v>
      </c>
      <c r="G20" s="3" t="s">
        <v>455</v>
      </c>
      <c r="H20" s="3" t="s">
        <v>456</v>
      </c>
    </row>
    <row r="21">
      <c r="A21" s="3" t="s">
        <v>404</v>
      </c>
      <c r="B21" s="3" t="s">
        <v>35</v>
      </c>
      <c r="C21" s="3" t="s">
        <v>437</v>
      </c>
      <c r="D21" s="3">
        <v>1.0</v>
      </c>
      <c r="E21" s="3">
        <v>1.0</v>
      </c>
      <c r="F21" s="3" t="s">
        <v>457</v>
      </c>
      <c r="G21" s="3" t="s">
        <v>458</v>
      </c>
      <c r="H21" s="3" t="s">
        <v>440</v>
      </c>
      <c r="L21" s="3" t="s">
        <v>459</v>
      </c>
    </row>
    <row r="22">
      <c r="A22" s="3" t="s">
        <v>404</v>
      </c>
      <c r="B22" s="3" t="s">
        <v>35</v>
      </c>
      <c r="C22" s="3" t="s">
        <v>437</v>
      </c>
      <c r="D22" s="3">
        <v>3.0</v>
      </c>
      <c r="E22" s="3">
        <v>1.0</v>
      </c>
      <c r="F22" s="3" t="s">
        <v>460</v>
      </c>
      <c r="G22" s="3" t="s">
        <v>461</v>
      </c>
      <c r="H22" s="3" t="s">
        <v>462</v>
      </c>
    </row>
    <row r="23">
      <c r="A23" s="3" t="s">
        <v>404</v>
      </c>
      <c r="B23" s="3" t="s">
        <v>35</v>
      </c>
      <c r="C23" s="3" t="s">
        <v>437</v>
      </c>
      <c r="D23" s="3">
        <v>0.0</v>
      </c>
      <c r="E23" s="3">
        <v>1.0</v>
      </c>
      <c r="F23" s="3" t="s">
        <v>463</v>
      </c>
      <c r="G23" s="3" t="s">
        <v>464</v>
      </c>
      <c r="H23" s="3">
        <v>3.5</v>
      </c>
    </row>
    <row r="24">
      <c r="A24" s="3" t="s">
        <v>404</v>
      </c>
      <c r="B24" s="3" t="s">
        <v>35</v>
      </c>
      <c r="C24" s="3" t="s">
        <v>437</v>
      </c>
      <c r="D24" s="3">
        <v>4.0</v>
      </c>
      <c r="E24" s="3">
        <v>1.0</v>
      </c>
      <c r="F24" s="3" t="s">
        <v>465</v>
      </c>
      <c r="G24" s="3" t="s">
        <v>466</v>
      </c>
      <c r="H24" s="3" t="s">
        <v>467</v>
      </c>
      <c r="I24" s="3" t="s">
        <v>468</v>
      </c>
    </row>
    <row r="25">
      <c r="A25" s="3" t="s">
        <v>404</v>
      </c>
      <c r="B25" s="3" t="s">
        <v>35</v>
      </c>
      <c r="C25" s="3" t="s">
        <v>437</v>
      </c>
      <c r="D25" s="3">
        <v>2.0</v>
      </c>
      <c r="E25" s="3">
        <v>1.0</v>
      </c>
      <c r="F25" s="3" t="s">
        <v>469</v>
      </c>
      <c r="G25" s="3" t="s">
        <v>470</v>
      </c>
      <c r="H25" s="3" t="s">
        <v>471</v>
      </c>
    </row>
    <row r="26">
      <c r="A26" s="3" t="s">
        <v>404</v>
      </c>
      <c r="B26" s="3" t="s">
        <v>35</v>
      </c>
      <c r="C26" s="3" t="s">
        <v>472</v>
      </c>
      <c r="D26" s="3">
        <v>0.0</v>
      </c>
      <c r="E26" s="3">
        <v>6.0</v>
      </c>
      <c r="I26" s="3" t="s">
        <v>473</v>
      </c>
    </row>
    <row r="27">
      <c r="A27" s="3" t="s">
        <v>404</v>
      </c>
      <c r="B27" s="3" t="s">
        <v>35</v>
      </c>
      <c r="C27" s="3" t="s">
        <v>437</v>
      </c>
      <c r="D27" s="3">
        <v>1.0</v>
      </c>
      <c r="E27" s="3">
        <v>1.0</v>
      </c>
      <c r="F27" s="3" t="s">
        <v>474</v>
      </c>
      <c r="G27" s="3" t="s">
        <v>475</v>
      </c>
      <c r="H27" s="3" t="s">
        <v>476</v>
      </c>
    </row>
    <row r="28">
      <c r="A28" s="3" t="s">
        <v>404</v>
      </c>
      <c r="B28" s="3" t="s">
        <v>35</v>
      </c>
      <c r="C28" s="3" t="s">
        <v>437</v>
      </c>
      <c r="D28" s="3">
        <v>0.0</v>
      </c>
      <c r="E28" s="3">
        <v>1.0</v>
      </c>
      <c r="F28" s="3" t="s">
        <v>477</v>
      </c>
      <c r="G28" s="3" t="s">
        <v>478</v>
      </c>
      <c r="H28" s="3">
        <v>3.5</v>
      </c>
    </row>
    <row r="29">
      <c r="A29" s="3" t="s">
        <v>404</v>
      </c>
      <c r="B29" s="3" t="s">
        <v>188</v>
      </c>
      <c r="C29" s="3" t="s">
        <v>437</v>
      </c>
      <c r="D29" s="3">
        <v>1.0</v>
      </c>
      <c r="E29" s="3">
        <v>1.0</v>
      </c>
      <c r="F29" s="3" t="s">
        <v>479</v>
      </c>
      <c r="G29" s="3" t="s">
        <v>480</v>
      </c>
      <c r="H29" s="3" t="s">
        <v>481</v>
      </c>
    </row>
    <row r="30">
      <c r="A30" s="3" t="s">
        <v>404</v>
      </c>
      <c r="B30" s="3" t="s">
        <v>35</v>
      </c>
      <c r="C30" s="3" t="s">
        <v>147</v>
      </c>
      <c r="D30" s="3">
        <v>2.0</v>
      </c>
      <c r="E30" s="3">
        <v>1.0</v>
      </c>
      <c r="F30" s="3" t="s">
        <v>482</v>
      </c>
      <c r="G30" s="3" t="s">
        <v>483</v>
      </c>
      <c r="H30" s="3" t="s">
        <v>484</v>
      </c>
      <c r="I30" s="3" t="s">
        <v>485</v>
      </c>
    </row>
    <row r="31">
      <c r="A31" s="3" t="s">
        <v>404</v>
      </c>
      <c r="B31" s="3" t="s">
        <v>35</v>
      </c>
      <c r="C31" s="3" t="s">
        <v>147</v>
      </c>
      <c r="D31" s="3">
        <v>2.0</v>
      </c>
      <c r="E31" s="3">
        <v>1.0</v>
      </c>
      <c r="F31" s="3" t="s">
        <v>486</v>
      </c>
      <c r="G31" s="3" t="s">
        <v>487</v>
      </c>
      <c r="H31" s="3">
        <v>1.6</v>
      </c>
    </row>
    <row r="32">
      <c r="A32" s="3" t="s">
        <v>404</v>
      </c>
      <c r="B32" s="3" t="s">
        <v>35</v>
      </c>
      <c r="C32" s="3" t="s">
        <v>147</v>
      </c>
      <c r="D32" s="3">
        <v>2.0</v>
      </c>
      <c r="E32" s="3">
        <v>1.0</v>
      </c>
      <c r="F32" s="3" t="s">
        <v>488</v>
      </c>
      <c r="G32" s="3" t="s">
        <v>489</v>
      </c>
      <c r="H32" s="3">
        <v>1.5</v>
      </c>
    </row>
    <row r="33">
      <c r="A33" s="3" t="s">
        <v>404</v>
      </c>
      <c r="B33" s="3" t="s">
        <v>35</v>
      </c>
      <c r="C33" s="3" t="s">
        <v>147</v>
      </c>
      <c r="D33" s="3">
        <v>2.0</v>
      </c>
      <c r="E33" s="3">
        <v>1.0</v>
      </c>
      <c r="F33" s="3" t="s">
        <v>490</v>
      </c>
      <c r="G33" s="3" t="s">
        <v>491</v>
      </c>
      <c r="H33" s="3" t="s">
        <v>492</v>
      </c>
    </row>
    <row r="34">
      <c r="A34" s="3" t="s">
        <v>404</v>
      </c>
      <c r="B34" s="3" t="s">
        <v>35</v>
      </c>
      <c r="C34" s="3" t="s">
        <v>147</v>
      </c>
      <c r="D34" s="3">
        <v>4.0</v>
      </c>
      <c r="E34" s="3">
        <v>1.0</v>
      </c>
      <c r="F34" s="3" t="s">
        <v>493</v>
      </c>
      <c r="G34" s="3" t="s">
        <v>494</v>
      </c>
      <c r="H34" s="3" t="s">
        <v>495</v>
      </c>
      <c r="I34" s="3" t="s">
        <v>496</v>
      </c>
    </row>
    <row r="35">
      <c r="A35" s="3" t="s">
        <v>404</v>
      </c>
      <c r="B35" s="3" t="s">
        <v>35</v>
      </c>
      <c r="C35" s="3" t="s">
        <v>147</v>
      </c>
      <c r="D35" s="3">
        <v>2.0</v>
      </c>
      <c r="E35" s="3">
        <v>1.0</v>
      </c>
      <c r="F35" s="3" t="s">
        <v>497</v>
      </c>
      <c r="G35" s="3" t="s">
        <v>498</v>
      </c>
      <c r="H35" s="3">
        <v>1.8</v>
      </c>
    </row>
    <row r="36">
      <c r="A36" s="3" t="s">
        <v>404</v>
      </c>
      <c r="B36" s="3" t="s">
        <v>35</v>
      </c>
      <c r="C36" s="3" t="s">
        <v>157</v>
      </c>
      <c r="D36" s="3">
        <v>4.0</v>
      </c>
      <c r="E36" s="3">
        <v>1.0</v>
      </c>
      <c r="F36" s="3" t="s">
        <v>499</v>
      </c>
      <c r="G36" s="3" t="s">
        <v>500</v>
      </c>
      <c r="H36" s="3">
        <v>2.6</v>
      </c>
      <c r="I36" s="3" t="s">
        <v>501</v>
      </c>
    </row>
    <row r="37">
      <c r="A37" s="3" t="s">
        <v>404</v>
      </c>
      <c r="B37" s="3" t="s">
        <v>35</v>
      </c>
      <c r="C37" s="3" t="s">
        <v>157</v>
      </c>
      <c r="D37" s="3">
        <v>4.0</v>
      </c>
      <c r="E37" s="3">
        <v>1.0</v>
      </c>
      <c r="F37" s="3" t="s">
        <v>502</v>
      </c>
      <c r="G37" s="3" t="s">
        <v>503</v>
      </c>
      <c r="H37" s="3">
        <v>2.4</v>
      </c>
    </row>
    <row r="38">
      <c r="A38" s="3" t="s">
        <v>404</v>
      </c>
      <c r="B38" s="3" t="s">
        <v>35</v>
      </c>
      <c r="C38" s="3" t="s">
        <v>157</v>
      </c>
      <c r="D38" s="68">
        <v>1.0</v>
      </c>
      <c r="E38" s="68">
        <v>1.0</v>
      </c>
      <c r="F38" s="3" t="s">
        <v>504</v>
      </c>
      <c r="G38" s="3" t="s">
        <v>505</v>
      </c>
      <c r="H38" s="3" t="s">
        <v>506</v>
      </c>
    </row>
    <row r="39">
      <c r="A39" s="3" t="s">
        <v>404</v>
      </c>
      <c r="B39" s="3" t="s">
        <v>35</v>
      </c>
      <c r="C39" s="3" t="s">
        <v>157</v>
      </c>
      <c r="D39" s="69">
        <v>2.0</v>
      </c>
      <c r="E39" s="70">
        <v>1.0</v>
      </c>
      <c r="F39" s="3" t="s">
        <v>507</v>
      </c>
      <c r="G39" s="3" t="s">
        <v>508</v>
      </c>
      <c r="H39" s="3">
        <v>2.7</v>
      </c>
      <c r="I39" s="3" t="s">
        <v>509</v>
      </c>
    </row>
    <row r="40">
      <c r="A40" s="3" t="s">
        <v>404</v>
      </c>
      <c r="B40" s="3" t="s">
        <v>35</v>
      </c>
      <c r="C40" s="3" t="s">
        <v>157</v>
      </c>
      <c r="D40" s="3">
        <v>2.0</v>
      </c>
      <c r="E40" s="3">
        <v>1.0</v>
      </c>
      <c r="F40" s="3" t="s">
        <v>510</v>
      </c>
      <c r="G40" s="3" t="s">
        <v>511</v>
      </c>
      <c r="H40" s="3">
        <v>2.7</v>
      </c>
      <c r="I40" s="3" t="s">
        <v>512</v>
      </c>
    </row>
    <row r="41">
      <c r="A41" s="3" t="s">
        <v>404</v>
      </c>
      <c r="B41" s="3" t="s">
        <v>35</v>
      </c>
      <c r="C41" s="3" t="s">
        <v>157</v>
      </c>
      <c r="D41" s="3">
        <v>4.0</v>
      </c>
      <c r="E41" s="3">
        <v>1.0</v>
      </c>
      <c r="F41" s="3" t="s">
        <v>513</v>
      </c>
      <c r="G41" s="3" t="s">
        <v>514</v>
      </c>
      <c r="H41" s="3" t="s">
        <v>337</v>
      </c>
    </row>
    <row r="42">
      <c r="A42" s="3" t="s">
        <v>404</v>
      </c>
      <c r="B42" s="3" t="s">
        <v>35</v>
      </c>
      <c r="C42" s="3" t="s">
        <v>157</v>
      </c>
      <c r="D42" s="3">
        <v>1.0</v>
      </c>
      <c r="E42" s="3">
        <v>1.0</v>
      </c>
      <c r="F42" s="3" t="s">
        <v>515</v>
      </c>
      <c r="G42" s="3" t="s">
        <v>514</v>
      </c>
      <c r="H42" s="3">
        <v>2.7</v>
      </c>
    </row>
    <row r="43">
      <c r="A43" s="3" t="s">
        <v>404</v>
      </c>
      <c r="B43" s="3" t="s">
        <v>35</v>
      </c>
      <c r="C43" s="3" t="s">
        <v>157</v>
      </c>
      <c r="D43" s="3">
        <v>4.0</v>
      </c>
      <c r="E43" s="3">
        <v>1.0</v>
      </c>
      <c r="F43" s="3" t="s">
        <v>516</v>
      </c>
      <c r="G43" s="3" t="s">
        <v>517</v>
      </c>
      <c r="H43" s="3">
        <v>2.4</v>
      </c>
    </row>
    <row r="44">
      <c r="A44" s="3" t="s">
        <v>404</v>
      </c>
      <c r="B44" s="3" t="s">
        <v>35</v>
      </c>
      <c r="C44" s="3" t="s">
        <v>157</v>
      </c>
      <c r="D44" s="3">
        <v>2.0</v>
      </c>
      <c r="E44" s="3">
        <v>1.0</v>
      </c>
      <c r="F44" s="3" t="s">
        <v>518</v>
      </c>
      <c r="G44" s="3" t="s">
        <v>519</v>
      </c>
      <c r="H44" s="3">
        <v>2.7</v>
      </c>
    </row>
    <row r="45">
      <c r="A45" s="3" t="s">
        <v>404</v>
      </c>
      <c r="B45" s="3" t="s">
        <v>35</v>
      </c>
      <c r="C45" s="3" t="s">
        <v>147</v>
      </c>
      <c r="D45" s="3">
        <v>2.0</v>
      </c>
      <c r="E45" s="3">
        <v>1.0</v>
      </c>
      <c r="F45" s="3" t="s">
        <v>520</v>
      </c>
      <c r="G45" s="3" t="s">
        <v>521</v>
      </c>
      <c r="H45" s="3">
        <v>1.6</v>
      </c>
    </row>
    <row r="46">
      <c r="A46" s="3" t="s">
        <v>404</v>
      </c>
      <c r="B46" s="3" t="s">
        <v>35</v>
      </c>
      <c r="C46" s="3" t="s">
        <v>157</v>
      </c>
      <c r="D46" s="3">
        <v>2.0</v>
      </c>
      <c r="E46" s="3">
        <v>1.0</v>
      </c>
      <c r="F46" s="3" t="s">
        <v>522</v>
      </c>
      <c r="G46" s="3" t="s">
        <v>523</v>
      </c>
      <c r="H46" s="3">
        <v>2.7</v>
      </c>
    </row>
    <row r="47">
      <c r="A47" s="3" t="s">
        <v>404</v>
      </c>
      <c r="B47" s="3" t="s">
        <v>35</v>
      </c>
      <c r="C47" s="3" t="s">
        <v>157</v>
      </c>
      <c r="D47" s="3">
        <v>4.0</v>
      </c>
      <c r="E47" s="3">
        <v>1.0</v>
      </c>
      <c r="F47" s="3" t="s">
        <v>524</v>
      </c>
      <c r="G47" s="3" t="s">
        <v>525</v>
      </c>
      <c r="H47" s="3" t="s">
        <v>236</v>
      </c>
      <c r="I47" s="3" t="s">
        <v>526</v>
      </c>
    </row>
    <row r="48">
      <c r="A48" s="3" t="s">
        <v>404</v>
      </c>
      <c r="B48" s="3" t="s">
        <v>35</v>
      </c>
      <c r="C48" s="3" t="s">
        <v>157</v>
      </c>
      <c r="D48" s="3">
        <v>2.0</v>
      </c>
      <c r="E48" s="3">
        <v>1.0</v>
      </c>
      <c r="F48" s="3" t="s">
        <v>527</v>
      </c>
      <c r="G48" s="3" t="s">
        <v>528</v>
      </c>
      <c r="H48" s="3" t="s">
        <v>337</v>
      </c>
    </row>
    <row r="49">
      <c r="A49" s="3" t="s">
        <v>404</v>
      </c>
      <c r="B49" s="3" t="s">
        <v>35</v>
      </c>
      <c r="C49" s="3" t="s">
        <v>157</v>
      </c>
      <c r="D49" s="3">
        <v>2.0</v>
      </c>
      <c r="E49" s="3">
        <v>1.0</v>
      </c>
      <c r="F49" s="3" t="s">
        <v>529</v>
      </c>
      <c r="G49" s="3" t="s">
        <v>530</v>
      </c>
      <c r="H49" s="3" t="s">
        <v>531</v>
      </c>
    </row>
    <row r="50">
      <c r="A50" s="3" t="s">
        <v>404</v>
      </c>
      <c r="B50" s="3" t="s">
        <v>35</v>
      </c>
      <c r="C50" s="3" t="s">
        <v>157</v>
      </c>
      <c r="D50" s="3">
        <v>4.0</v>
      </c>
      <c r="E50" s="3">
        <v>1.0</v>
      </c>
      <c r="F50" s="3" t="s">
        <v>532</v>
      </c>
      <c r="G50" s="3" t="s">
        <v>533</v>
      </c>
      <c r="H50" s="3">
        <v>2.7</v>
      </c>
    </row>
    <row r="51">
      <c r="A51" s="3" t="s">
        <v>404</v>
      </c>
      <c r="B51" s="3" t="s">
        <v>35</v>
      </c>
      <c r="C51" s="3" t="s">
        <v>157</v>
      </c>
      <c r="D51" s="3">
        <v>2.0</v>
      </c>
      <c r="E51" s="3">
        <v>1.0</v>
      </c>
      <c r="F51" s="3" t="s">
        <v>534</v>
      </c>
      <c r="G51" s="3" t="s">
        <v>535</v>
      </c>
      <c r="H51" s="3">
        <v>2.7</v>
      </c>
    </row>
    <row r="52">
      <c r="A52" s="3" t="s">
        <v>404</v>
      </c>
      <c r="B52" s="3" t="s">
        <v>35</v>
      </c>
      <c r="C52" s="3" t="s">
        <v>157</v>
      </c>
      <c r="D52" s="3">
        <v>2.0</v>
      </c>
      <c r="E52" s="3">
        <v>1.0</v>
      </c>
      <c r="F52" s="3" t="s">
        <v>536</v>
      </c>
      <c r="G52" s="3" t="s">
        <v>537</v>
      </c>
      <c r="H52" s="3">
        <v>2.7</v>
      </c>
    </row>
    <row r="53">
      <c r="A53" s="3" t="s">
        <v>404</v>
      </c>
      <c r="B53" s="3" t="s">
        <v>35</v>
      </c>
      <c r="C53" s="3" t="s">
        <v>147</v>
      </c>
      <c r="D53" s="3">
        <v>2.0</v>
      </c>
      <c r="E53" s="3">
        <v>1.0</v>
      </c>
      <c r="F53" s="3" t="s">
        <v>538</v>
      </c>
      <c r="G53" s="3" t="s">
        <v>539</v>
      </c>
      <c r="H53" s="3">
        <v>1.6</v>
      </c>
    </row>
    <row r="54">
      <c r="A54" s="3" t="s">
        <v>404</v>
      </c>
      <c r="B54" s="3" t="s">
        <v>35</v>
      </c>
      <c r="C54" s="3" t="s">
        <v>472</v>
      </c>
      <c r="D54" s="3">
        <v>0.0</v>
      </c>
      <c r="E54" s="3">
        <v>1.0</v>
      </c>
      <c r="F54" s="3" t="s">
        <v>540</v>
      </c>
      <c r="G54" s="3" t="s">
        <v>439</v>
      </c>
      <c r="H54" s="3" t="s">
        <v>541</v>
      </c>
    </row>
    <row r="55">
      <c r="A55" s="3" t="s">
        <v>404</v>
      </c>
      <c r="B55" s="3" t="s">
        <v>35</v>
      </c>
      <c r="C55" s="3" t="s">
        <v>147</v>
      </c>
      <c r="D55" s="3">
        <v>2.0</v>
      </c>
      <c r="E55" s="3">
        <v>1.0</v>
      </c>
      <c r="F55" s="3" t="s">
        <v>542</v>
      </c>
      <c r="G55" s="3" t="s">
        <v>543</v>
      </c>
      <c r="H55" s="3" t="s">
        <v>220</v>
      </c>
    </row>
    <row r="56">
      <c r="A56" s="3" t="s">
        <v>404</v>
      </c>
      <c r="B56" s="3" t="s">
        <v>35</v>
      </c>
      <c r="C56" s="3" t="s">
        <v>157</v>
      </c>
      <c r="D56" s="3">
        <v>4.0</v>
      </c>
      <c r="E56" s="3">
        <v>1.0</v>
      </c>
      <c r="F56" s="3" t="s">
        <v>544</v>
      </c>
      <c r="G56" s="3" t="s">
        <v>545</v>
      </c>
      <c r="H56" s="3" t="s">
        <v>546</v>
      </c>
    </row>
    <row r="57">
      <c r="A57" s="3" t="s">
        <v>404</v>
      </c>
      <c r="B57" s="3" t="s">
        <v>35</v>
      </c>
      <c r="C57" s="3" t="s">
        <v>150</v>
      </c>
      <c r="D57" s="3">
        <v>2.0</v>
      </c>
      <c r="E57" s="3">
        <v>1.0</v>
      </c>
      <c r="F57" s="3" t="s">
        <v>547</v>
      </c>
      <c r="G57" s="3" t="s">
        <v>439</v>
      </c>
      <c r="H57" s="3" t="s">
        <v>548</v>
      </c>
      <c r="I57" s="3" t="s">
        <v>549</v>
      </c>
    </row>
    <row r="58">
      <c r="A58" s="3" t="s">
        <v>404</v>
      </c>
      <c r="B58" s="3" t="s">
        <v>35</v>
      </c>
      <c r="C58" s="3" t="s">
        <v>550</v>
      </c>
      <c r="D58" s="3">
        <v>4.0</v>
      </c>
      <c r="E58" s="3">
        <v>1.0</v>
      </c>
      <c r="F58" s="3" t="s">
        <v>551</v>
      </c>
      <c r="G58" s="3" t="s">
        <v>552</v>
      </c>
      <c r="H58" s="3" t="s">
        <v>553</v>
      </c>
    </row>
    <row r="59">
      <c r="A59" s="3" t="s">
        <v>404</v>
      </c>
      <c r="B59" s="3" t="s">
        <v>35</v>
      </c>
      <c r="C59" s="3" t="s">
        <v>157</v>
      </c>
      <c r="D59" s="3">
        <v>1.0</v>
      </c>
      <c r="E59" s="3">
        <v>1.0</v>
      </c>
      <c r="F59" s="3" t="s">
        <v>554</v>
      </c>
      <c r="G59" s="3" t="s">
        <v>555</v>
      </c>
      <c r="H59" s="3">
        <v>2.7</v>
      </c>
      <c r="I59" s="3" t="s">
        <v>234</v>
      </c>
    </row>
    <row r="60">
      <c r="A60" s="3" t="s">
        <v>404</v>
      </c>
      <c r="B60" s="3" t="s">
        <v>35</v>
      </c>
      <c r="C60" s="3" t="s">
        <v>157</v>
      </c>
      <c r="D60" s="3">
        <v>4.0</v>
      </c>
      <c r="E60" s="3">
        <v>1.0</v>
      </c>
      <c r="F60" s="3" t="s">
        <v>556</v>
      </c>
      <c r="G60" s="3" t="s">
        <v>557</v>
      </c>
      <c r="H60" s="3" t="s">
        <v>558</v>
      </c>
    </row>
    <row r="61">
      <c r="A61" s="3" t="s">
        <v>404</v>
      </c>
      <c r="B61" s="3" t="s">
        <v>35</v>
      </c>
      <c r="C61" s="3" t="s">
        <v>147</v>
      </c>
      <c r="D61" s="3">
        <v>0.0</v>
      </c>
      <c r="E61" s="3">
        <v>14.0</v>
      </c>
      <c r="I61" s="3" t="s">
        <v>559</v>
      </c>
    </row>
    <row r="62">
      <c r="A62" s="3" t="s">
        <v>404</v>
      </c>
      <c r="B62" s="3" t="s">
        <v>35</v>
      </c>
      <c r="C62" s="3" t="s">
        <v>157</v>
      </c>
      <c r="D62" s="3">
        <v>2.0</v>
      </c>
      <c r="E62" s="3">
        <v>1.0</v>
      </c>
      <c r="F62" s="3" t="s">
        <v>560</v>
      </c>
      <c r="G62" s="3" t="s">
        <v>561</v>
      </c>
      <c r="H62" s="3">
        <v>2.7</v>
      </c>
    </row>
    <row r="63">
      <c r="A63" s="3" t="s">
        <v>404</v>
      </c>
      <c r="B63" s="3" t="s">
        <v>35</v>
      </c>
      <c r="C63" s="3" t="s">
        <v>147</v>
      </c>
      <c r="D63" s="3">
        <v>2.0</v>
      </c>
      <c r="E63" s="3">
        <v>1.0</v>
      </c>
      <c r="F63" s="3" t="s">
        <v>562</v>
      </c>
      <c r="G63" s="3" t="s">
        <v>563</v>
      </c>
      <c r="H63" s="3" t="s">
        <v>564</v>
      </c>
      <c r="I63" s="3" t="s">
        <v>565</v>
      </c>
    </row>
    <row r="64">
      <c r="A64" s="3" t="s">
        <v>404</v>
      </c>
      <c r="B64" s="3" t="s">
        <v>35</v>
      </c>
      <c r="C64" s="3" t="s">
        <v>157</v>
      </c>
      <c r="D64" s="3">
        <v>2.0</v>
      </c>
      <c r="E64" s="3">
        <v>1.0</v>
      </c>
      <c r="F64" s="3" t="s">
        <v>566</v>
      </c>
      <c r="G64" s="3" t="s">
        <v>563</v>
      </c>
      <c r="H64" s="3" t="s">
        <v>337</v>
      </c>
    </row>
    <row r="65">
      <c r="A65" s="3" t="s">
        <v>404</v>
      </c>
      <c r="B65" s="3" t="s">
        <v>35</v>
      </c>
      <c r="C65" s="3" t="s">
        <v>147</v>
      </c>
      <c r="D65" s="3">
        <v>4.0</v>
      </c>
      <c r="E65" s="3">
        <v>1.0</v>
      </c>
      <c r="F65" s="3" t="s">
        <v>567</v>
      </c>
      <c r="G65" s="3" t="s">
        <v>568</v>
      </c>
      <c r="H65" s="3" t="s">
        <v>569</v>
      </c>
    </row>
    <row r="66">
      <c r="A66" s="3" t="s">
        <v>404</v>
      </c>
      <c r="B66" s="3" t="s">
        <v>35</v>
      </c>
      <c r="D66" s="3">
        <v>0.0</v>
      </c>
      <c r="E66" s="3">
        <v>9.0</v>
      </c>
      <c r="I66" s="3" t="s">
        <v>570</v>
      </c>
    </row>
    <row r="67">
      <c r="A67" s="3" t="s">
        <v>404</v>
      </c>
      <c r="B67" s="3" t="s">
        <v>35</v>
      </c>
      <c r="C67" s="3" t="s">
        <v>147</v>
      </c>
      <c r="D67" s="3">
        <v>1.0</v>
      </c>
      <c r="E67" s="3">
        <v>1.0</v>
      </c>
      <c r="F67" s="3" t="s">
        <v>571</v>
      </c>
      <c r="G67" s="3" t="s">
        <v>563</v>
      </c>
      <c r="H67" s="3" t="s">
        <v>572</v>
      </c>
    </row>
    <row r="68">
      <c r="A68" s="3" t="s">
        <v>404</v>
      </c>
      <c r="B68" s="3" t="s">
        <v>35</v>
      </c>
      <c r="C68" s="67" t="s">
        <v>282</v>
      </c>
      <c r="D68" s="3">
        <v>0.0</v>
      </c>
      <c r="E68" s="3">
        <v>3.0</v>
      </c>
      <c r="H68" s="3" t="s">
        <v>573</v>
      </c>
    </row>
    <row r="69">
      <c r="A69" s="3" t="s">
        <v>404</v>
      </c>
      <c r="B69" s="3" t="s">
        <v>35</v>
      </c>
      <c r="C69" s="3" t="s">
        <v>574</v>
      </c>
      <c r="D69" s="3">
        <v>2.0</v>
      </c>
      <c r="E69" s="3">
        <v>1.0</v>
      </c>
      <c r="F69" s="3" t="s">
        <v>575</v>
      </c>
      <c r="G69" s="3" t="s">
        <v>563</v>
      </c>
      <c r="H69" s="3" t="s">
        <v>576</v>
      </c>
    </row>
    <row r="70">
      <c r="A70" s="3" t="s">
        <v>404</v>
      </c>
      <c r="B70" s="3" t="s">
        <v>35</v>
      </c>
      <c r="C70" s="3" t="s">
        <v>577</v>
      </c>
      <c r="D70" s="3">
        <v>1.0</v>
      </c>
      <c r="E70" s="3">
        <v>1.0</v>
      </c>
      <c r="F70" s="3" t="s">
        <v>578</v>
      </c>
      <c r="G70" s="3" t="s">
        <v>579</v>
      </c>
    </row>
    <row r="71">
      <c r="A71" s="3" t="s">
        <v>404</v>
      </c>
      <c r="B71" s="3" t="s">
        <v>35</v>
      </c>
      <c r="C71" s="3" t="s">
        <v>147</v>
      </c>
      <c r="D71" s="3">
        <v>0.0</v>
      </c>
      <c r="E71" s="3">
        <v>1.0</v>
      </c>
      <c r="G71" s="3" t="s">
        <v>580</v>
      </c>
    </row>
    <row r="72">
      <c r="A72" s="3" t="s">
        <v>404</v>
      </c>
      <c r="B72" s="3" t="s">
        <v>35</v>
      </c>
      <c r="C72" s="3" t="s">
        <v>157</v>
      </c>
      <c r="D72" s="3">
        <v>2.0</v>
      </c>
      <c r="E72" s="3">
        <v>1.0</v>
      </c>
      <c r="F72" s="3" t="s">
        <v>581</v>
      </c>
      <c r="H72" s="3">
        <v>2.7</v>
      </c>
    </row>
    <row r="73">
      <c r="A73" s="3" t="s">
        <v>404</v>
      </c>
      <c r="B73" s="3" t="s">
        <v>35</v>
      </c>
      <c r="C73" s="3" t="s">
        <v>150</v>
      </c>
      <c r="D73" s="3">
        <v>0.0</v>
      </c>
      <c r="E73" s="3">
        <v>5.0</v>
      </c>
      <c r="H73" s="3" t="s">
        <v>582</v>
      </c>
    </row>
    <row r="74">
      <c r="A74" s="3" t="s">
        <v>404</v>
      </c>
      <c r="B74" s="3" t="s">
        <v>35</v>
      </c>
      <c r="C74" s="3" t="s">
        <v>157</v>
      </c>
      <c r="D74" s="3">
        <v>4.0</v>
      </c>
      <c r="E74" s="3">
        <v>1.0</v>
      </c>
      <c r="F74" s="3" t="s">
        <v>583</v>
      </c>
      <c r="G74" s="3" t="s">
        <v>584</v>
      </c>
      <c r="H74" s="3">
        <v>2.7</v>
      </c>
    </row>
    <row r="75">
      <c r="A75" s="3" t="s">
        <v>404</v>
      </c>
      <c r="B75" s="3" t="s">
        <v>35</v>
      </c>
      <c r="C75" s="3" t="s">
        <v>147</v>
      </c>
      <c r="D75" s="3">
        <v>4.0</v>
      </c>
      <c r="E75" s="3">
        <v>1.0</v>
      </c>
      <c r="F75" s="3" t="s">
        <v>585</v>
      </c>
      <c r="G75" s="3" t="s">
        <v>563</v>
      </c>
    </row>
    <row r="76">
      <c r="A76" s="3" t="s">
        <v>404</v>
      </c>
      <c r="B76" s="3" t="s">
        <v>35</v>
      </c>
      <c r="C76" s="3" t="s">
        <v>586</v>
      </c>
      <c r="D76" s="3">
        <v>4.0</v>
      </c>
      <c r="E76" s="3">
        <v>1.0</v>
      </c>
      <c r="F76" s="3" t="s">
        <v>587</v>
      </c>
      <c r="G76" s="3" t="s">
        <v>588</v>
      </c>
      <c r="I76" s="3" t="s">
        <v>589</v>
      </c>
    </row>
    <row r="77">
      <c r="A77" s="3" t="s">
        <v>404</v>
      </c>
      <c r="B77" s="3" t="s">
        <v>35</v>
      </c>
      <c r="C77" s="3" t="s">
        <v>147</v>
      </c>
      <c r="D77" s="3">
        <v>4.0</v>
      </c>
      <c r="E77" s="3">
        <v>1.0</v>
      </c>
      <c r="F77" s="3" t="s">
        <v>590</v>
      </c>
      <c r="G77" s="3" t="s">
        <v>591</v>
      </c>
      <c r="I77" s="3" t="s">
        <v>592</v>
      </c>
    </row>
    <row r="78">
      <c r="A78" s="3" t="s">
        <v>404</v>
      </c>
      <c r="B78" s="3" t="s">
        <v>593</v>
      </c>
      <c r="D78" s="3">
        <v>0.0</v>
      </c>
      <c r="E78" s="3">
        <v>1.0</v>
      </c>
      <c r="I78" s="3" t="s">
        <v>594</v>
      </c>
    </row>
    <row r="79">
      <c r="A79" s="65" t="s">
        <v>404</v>
      </c>
      <c r="B79" s="3" t="s">
        <v>35</v>
      </c>
      <c r="C79" s="3" t="s">
        <v>595</v>
      </c>
      <c r="D79" s="3">
        <v>1.0</v>
      </c>
      <c r="E79" s="3">
        <v>2.0</v>
      </c>
      <c r="F79" s="3" t="s">
        <v>596</v>
      </c>
      <c r="G79" s="3" t="s">
        <v>597</v>
      </c>
    </row>
    <row r="80">
      <c r="A80" s="3" t="s">
        <v>404</v>
      </c>
      <c r="B80" s="3" t="s">
        <v>598</v>
      </c>
      <c r="D80" s="3">
        <v>4.0</v>
      </c>
      <c r="E80" s="3">
        <v>1.0</v>
      </c>
      <c r="F80" s="3" t="s">
        <v>599</v>
      </c>
      <c r="G80" s="3" t="s">
        <v>600</v>
      </c>
      <c r="I80" s="3" t="s">
        <v>601</v>
      </c>
    </row>
    <row r="81">
      <c r="A81" s="3" t="s">
        <v>423</v>
      </c>
      <c r="B81" s="3" t="s">
        <v>598</v>
      </c>
      <c r="D81" s="3"/>
      <c r="E81" s="3">
        <v>6.0</v>
      </c>
    </row>
    <row r="82">
      <c r="A82" s="3" t="s">
        <v>406</v>
      </c>
      <c r="B82" s="3" t="s">
        <v>598</v>
      </c>
      <c r="D82" s="3"/>
      <c r="E82" s="3">
        <v>17.0</v>
      </c>
    </row>
    <row r="83">
      <c r="A83" s="3" t="s">
        <v>602</v>
      </c>
      <c r="B83" s="3" t="s">
        <v>598</v>
      </c>
      <c r="D83" s="3"/>
      <c r="E83" s="3">
        <v>80.0</v>
      </c>
      <c r="I83" s="3" t="s">
        <v>603</v>
      </c>
    </row>
    <row r="84">
      <c r="D84" s="3" t="s">
        <v>604</v>
      </c>
      <c r="E84" s="23">
        <f>SUM(E2:E83)</f>
        <v>241</v>
      </c>
    </row>
    <row r="85">
      <c r="D85" s="3" t="s">
        <v>605</v>
      </c>
    </row>
    <row r="86">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8">
      <c r="C88" s="3"/>
      <c r="D88" s="3"/>
      <c r="E88" s="3"/>
    </row>
    <row r="89">
      <c r="C89" s="3"/>
      <c r="D89" s="3"/>
      <c r="E89" s="3"/>
    </row>
    <row r="90">
      <c r="C90" s="3"/>
      <c r="D90" s="3"/>
      <c r="E90" s="3"/>
    </row>
    <row r="91">
      <c r="C91" s="3"/>
      <c r="D91" s="3"/>
      <c r="E91" s="3"/>
    </row>
    <row r="92">
      <c r="C92" s="3"/>
      <c r="D92" s="3"/>
      <c r="E92" s="3"/>
    </row>
    <row r="94">
      <c r="C94" s="34"/>
      <c r="D94" s="35" t="s">
        <v>134</v>
      </c>
      <c r="E94" s="36"/>
      <c r="G94" s="23">
        <f>SUM(E11:E80,E2:E3)</f>
        <v>130</v>
      </c>
    </row>
    <row r="95">
      <c r="C95" s="34"/>
      <c r="D95" s="37" t="s">
        <v>135</v>
      </c>
      <c r="E95" s="37" t="s">
        <v>136</v>
      </c>
    </row>
    <row r="96">
      <c r="C96" s="45" t="s">
        <v>378</v>
      </c>
      <c r="D96" s="37">
        <v>1.0</v>
      </c>
      <c r="E96" s="34">
        <f>SUM(E14,E18,E21,E27,E29,E38,E42,E59,E67,E70,E79)</f>
        <v>12</v>
      </c>
    </row>
    <row r="97">
      <c r="C97" s="9"/>
      <c r="D97" s="37">
        <v>2.0</v>
      </c>
      <c r="E97" s="34">
        <f>SUM(E12,E17,E20,E25,E30:E33,E35,E39:E40,E44:E46,E48,E49,E51,E52,E53,E55,E57,E62,E63,E64,E69,E72)</f>
        <v>26</v>
      </c>
    </row>
    <row r="98">
      <c r="C98" s="9"/>
      <c r="D98" s="37">
        <v>3.0</v>
      </c>
      <c r="E98" s="34">
        <f>SUM(E15,E19,E22)</f>
        <v>3</v>
      </c>
    </row>
    <row r="99">
      <c r="C99" s="9"/>
      <c r="D99" s="37">
        <v>4.0</v>
      </c>
      <c r="E99" s="34">
        <f>SUM(E80,E77,E76,E75,E74,E65,E60,E58,E56,E50,E47,E43,E41,E36,E37,E34,E24,E16,E11)</f>
        <v>19</v>
      </c>
    </row>
    <row r="100">
      <c r="C100" s="9"/>
      <c r="D100" s="37">
        <v>0.0</v>
      </c>
      <c r="E100" s="34">
        <f>SUM(E23,E26,E28,E54,E61,E66,E68,E73,E71,E78)</f>
        <v>42</v>
      </c>
    </row>
    <row r="101">
      <c r="C101" s="9"/>
      <c r="D101" s="37">
        <v>7.0</v>
      </c>
      <c r="E101" s="34" t="str">
        <f t="shared" ref="E101:E102" si="1">E91</f>
        <v/>
      </c>
    </row>
    <row r="102">
      <c r="C102" s="10"/>
      <c r="D102" s="37">
        <v>10.0</v>
      </c>
      <c r="E102" s="34" t="str">
        <f t="shared" si="1"/>
        <v/>
      </c>
    </row>
    <row r="103">
      <c r="D103" s="3"/>
    </row>
    <row r="104">
      <c r="D104" s="3"/>
    </row>
    <row r="105">
      <c r="D105" s="3"/>
    </row>
    <row r="106">
      <c r="D106" s="3"/>
    </row>
    <row r="107">
      <c r="D107" s="3"/>
    </row>
  </sheetData>
  <mergeCells count="3">
    <mergeCell ref="L21:N24"/>
    <mergeCell ref="D94:E94"/>
    <mergeCell ref="C96:C102"/>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5" max="5" width="20.5"/>
    <col customWidth="1" min="6" max="6" width="54.75"/>
  </cols>
  <sheetData>
    <row r="1">
      <c r="A1" s="52" t="s">
        <v>22</v>
      </c>
      <c r="B1" s="52" t="s">
        <v>24</v>
      </c>
      <c r="C1" s="52" t="s">
        <v>27</v>
      </c>
      <c r="D1" s="52" t="s">
        <v>135</v>
      </c>
      <c r="E1" s="52" t="s">
        <v>28</v>
      </c>
      <c r="F1" s="52" t="s">
        <v>30</v>
      </c>
      <c r="G1" s="52" t="s">
        <v>31</v>
      </c>
      <c r="H1" s="52" t="s">
        <v>32</v>
      </c>
      <c r="I1" s="52" t="s">
        <v>33</v>
      </c>
      <c r="J1" s="52"/>
      <c r="K1" s="52"/>
      <c r="L1" s="52"/>
      <c r="M1" s="53"/>
      <c r="N1" s="53"/>
      <c r="O1" s="53"/>
      <c r="P1" s="53"/>
      <c r="Q1" s="53"/>
      <c r="R1" s="53"/>
      <c r="S1" s="53"/>
      <c r="T1" s="53"/>
      <c r="U1" s="53"/>
      <c r="V1" s="53"/>
      <c r="W1" s="53"/>
      <c r="X1" s="53"/>
      <c r="Y1" s="53"/>
      <c r="Z1" s="53"/>
      <c r="AA1" s="53"/>
      <c r="AB1" s="53"/>
    </row>
    <row r="2">
      <c r="A2" s="19" t="s">
        <v>34</v>
      </c>
      <c r="B2" s="19" t="s">
        <v>93</v>
      </c>
      <c r="C2" s="21"/>
      <c r="D2" s="19">
        <v>0.0</v>
      </c>
      <c r="E2" s="19">
        <v>20.0</v>
      </c>
      <c r="F2" s="21"/>
      <c r="G2" s="21"/>
      <c r="H2" s="21"/>
      <c r="I2" s="21"/>
      <c r="J2" s="21"/>
      <c r="K2" s="21"/>
      <c r="L2" s="21"/>
      <c r="M2" s="21"/>
      <c r="N2" s="21"/>
      <c r="O2" s="21"/>
      <c r="P2" s="21"/>
      <c r="Q2" s="21"/>
      <c r="R2" s="21"/>
      <c r="S2" s="21"/>
      <c r="T2" s="21"/>
      <c r="U2" s="21"/>
      <c r="V2" s="21"/>
      <c r="W2" s="21"/>
      <c r="X2" s="21"/>
      <c r="Y2" s="21"/>
      <c r="Z2" s="21"/>
      <c r="AA2" s="21"/>
      <c r="AB2" s="21"/>
    </row>
    <row r="3">
      <c r="A3" s="19" t="s">
        <v>606</v>
      </c>
      <c r="B3" s="19" t="s">
        <v>35</v>
      </c>
      <c r="C3" s="19" t="s">
        <v>607</v>
      </c>
      <c r="D3" s="19">
        <v>0.0</v>
      </c>
      <c r="E3" s="19">
        <v>1.0</v>
      </c>
      <c r="F3" s="21"/>
      <c r="G3" s="21"/>
      <c r="H3" s="21"/>
      <c r="I3" s="21"/>
      <c r="J3" s="21"/>
      <c r="K3" s="21"/>
      <c r="L3" s="21"/>
      <c r="M3" s="21"/>
      <c r="N3" s="21"/>
      <c r="O3" s="21"/>
      <c r="P3" s="21"/>
      <c r="Q3" s="21"/>
      <c r="R3" s="21"/>
      <c r="S3" s="21"/>
      <c r="T3" s="21"/>
      <c r="U3" s="21"/>
      <c r="V3" s="21"/>
      <c r="W3" s="21"/>
      <c r="X3" s="21"/>
      <c r="Y3" s="21"/>
      <c r="Z3" s="21"/>
      <c r="AA3" s="21"/>
      <c r="AB3" s="21"/>
    </row>
    <row r="4">
      <c r="A4" s="19" t="s">
        <v>34</v>
      </c>
      <c r="B4" s="19" t="s">
        <v>608</v>
      </c>
      <c r="C4" s="21"/>
      <c r="D4" s="19">
        <v>0.0</v>
      </c>
      <c r="E4" s="19">
        <v>6.0</v>
      </c>
      <c r="F4" s="21"/>
      <c r="G4" s="21"/>
      <c r="H4" s="21"/>
      <c r="I4" s="21"/>
      <c r="J4" s="21"/>
      <c r="K4" s="21"/>
      <c r="L4" s="21"/>
      <c r="M4" s="21"/>
      <c r="N4" s="21"/>
      <c r="O4" s="21"/>
      <c r="P4" s="21"/>
      <c r="Q4" s="21"/>
      <c r="R4" s="21"/>
      <c r="S4" s="21"/>
      <c r="T4" s="21"/>
      <c r="U4" s="21"/>
      <c r="V4" s="21"/>
      <c r="W4" s="21"/>
      <c r="X4" s="21"/>
      <c r="Y4" s="21"/>
      <c r="Z4" s="21"/>
      <c r="AA4" s="21"/>
      <c r="AB4" s="21"/>
    </row>
    <row r="5">
      <c r="A5" s="19" t="s">
        <v>34</v>
      </c>
      <c r="B5" s="19" t="s">
        <v>609</v>
      </c>
      <c r="C5" s="21"/>
      <c r="D5" s="19">
        <v>0.0</v>
      </c>
      <c r="E5" s="19">
        <v>2.0</v>
      </c>
      <c r="F5" s="21"/>
      <c r="G5" s="21"/>
      <c r="H5" s="21"/>
      <c r="I5" s="21"/>
      <c r="J5" s="21"/>
      <c r="K5" s="21"/>
      <c r="L5" s="21"/>
      <c r="M5" s="21"/>
      <c r="N5" s="21"/>
      <c r="O5" s="21"/>
      <c r="P5" s="21"/>
      <c r="Q5" s="21"/>
      <c r="R5" s="21"/>
      <c r="S5" s="21"/>
      <c r="T5" s="21"/>
      <c r="U5" s="21"/>
      <c r="V5" s="21"/>
      <c r="W5" s="21"/>
      <c r="X5" s="21"/>
      <c r="Y5" s="21"/>
      <c r="Z5" s="21"/>
      <c r="AA5" s="21"/>
      <c r="AB5" s="21"/>
    </row>
    <row r="6">
      <c r="A6" s="19" t="s">
        <v>610</v>
      </c>
      <c r="B6" s="21"/>
      <c r="C6" s="21"/>
      <c r="D6" s="19">
        <v>0.0</v>
      </c>
      <c r="E6" s="19">
        <v>0.0</v>
      </c>
      <c r="F6" s="21"/>
      <c r="G6" s="21"/>
      <c r="H6" s="21"/>
      <c r="I6" s="21"/>
      <c r="J6" s="21"/>
      <c r="K6" s="21"/>
      <c r="L6" s="21"/>
      <c r="M6" s="21"/>
      <c r="N6" s="21"/>
      <c r="O6" s="21"/>
      <c r="P6" s="21"/>
      <c r="Q6" s="21"/>
      <c r="R6" s="21"/>
      <c r="S6" s="21"/>
      <c r="T6" s="21"/>
      <c r="U6" s="21"/>
      <c r="V6" s="21"/>
      <c r="W6" s="21"/>
      <c r="X6" s="21"/>
      <c r="Y6" s="21"/>
      <c r="Z6" s="21"/>
      <c r="AA6" s="21"/>
      <c r="AB6" s="21"/>
    </row>
    <row r="7">
      <c r="A7" s="19" t="s">
        <v>606</v>
      </c>
      <c r="B7" s="19" t="s">
        <v>35</v>
      </c>
      <c r="C7" s="19" t="s">
        <v>147</v>
      </c>
      <c r="D7" s="19">
        <v>0.0</v>
      </c>
      <c r="E7" s="19">
        <v>1.0</v>
      </c>
      <c r="F7" s="21"/>
      <c r="G7" s="21"/>
      <c r="H7" s="19">
        <v>1.4</v>
      </c>
      <c r="I7" s="19" t="s">
        <v>611</v>
      </c>
      <c r="J7" s="21"/>
      <c r="K7" s="21"/>
      <c r="L7" s="21"/>
      <c r="M7" s="21"/>
      <c r="N7" s="21"/>
      <c r="O7" s="21"/>
      <c r="P7" s="21"/>
      <c r="Q7" s="21"/>
      <c r="R7" s="21"/>
      <c r="S7" s="21"/>
      <c r="T7" s="21"/>
      <c r="U7" s="21"/>
      <c r="V7" s="21"/>
      <c r="W7" s="21"/>
      <c r="X7" s="21"/>
      <c r="Y7" s="21"/>
      <c r="Z7" s="21"/>
      <c r="AA7" s="21"/>
      <c r="AB7" s="21"/>
    </row>
    <row r="8">
      <c r="A8" s="19" t="s">
        <v>140</v>
      </c>
      <c r="B8" s="19" t="s">
        <v>35</v>
      </c>
      <c r="C8" s="19" t="s">
        <v>612</v>
      </c>
      <c r="D8" s="19">
        <v>0.0</v>
      </c>
      <c r="E8" s="19">
        <v>1.0</v>
      </c>
      <c r="F8" s="21"/>
      <c r="G8" s="21"/>
      <c r="H8" s="21"/>
      <c r="I8" s="21"/>
      <c r="J8" s="21"/>
      <c r="K8" s="21"/>
      <c r="L8" s="21"/>
      <c r="M8" s="21"/>
      <c r="N8" s="21"/>
      <c r="O8" s="21"/>
      <c r="P8" s="21"/>
      <c r="Q8" s="21"/>
      <c r="R8" s="21"/>
      <c r="S8" s="21"/>
      <c r="T8" s="21"/>
      <c r="U8" s="21"/>
      <c r="V8" s="21"/>
      <c r="W8" s="21"/>
      <c r="X8" s="21"/>
      <c r="Y8" s="21"/>
      <c r="Z8" s="21"/>
      <c r="AA8" s="21"/>
      <c r="AB8" s="21"/>
    </row>
    <row r="9">
      <c r="A9" s="21"/>
      <c r="B9" s="19" t="s">
        <v>35</v>
      </c>
      <c r="C9" s="19" t="s">
        <v>613</v>
      </c>
      <c r="D9" s="19">
        <v>0.0</v>
      </c>
      <c r="E9" s="19">
        <v>1.0</v>
      </c>
      <c r="F9" s="21"/>
      <c r="G9" s="21"/>
      <c r="H9" s="19" t="s">
        <v>614</v>
      </c>
      <c r="I9" s="21"/>
      <c r="J9" s="21"/>
      <c r="K9" s="21"/>
      <c r="L9" s="21"/>
      <c r="M9" s="21"/>
      <c r="N9" s="21"/>
      <c r="O9" s="21"/>
      <c r="P9" s="21"/>
      <c r="Q9" s="21"/>
      <c r="R9" s="21"/>
      <c r="S9" s="21"/>
      <c r="T9" s="21"/>
      <c r="U9" s="21"/>
      <c r="V9" s="21"/>
      <c r="W9" s="21"/>
      <c r="X9" s="21"/>
      <c r="Y9" s="21"/>
      <c r="Z9" s="21"/>
      <c r="AA9" s="21"/>
      <c r="AB9" s="21"/>
    </row>
    <row r="10">
      <c r="A10" s="19" t="s">
        <v>34</v>
      </c>
      <c r="B10" s="19" t="s">
        <v>35</v>
      </c>
      <c r="C10" s="19" t="s">
        <v>615</v>
      </c>
      <c r="D10" s="19">
        <v>0.0</v>
      </c>
      <c r="E10" s="19">
        <v>2.0</v>
      </c>
      <c r="F10" s="21"/>
      <c r="G10" s="21"/>
      <c r="H10" s="21"/>
      <c r="I10" s="21"/>
      <c r="J10" s="21"/>
      <c r="K10" s="21"/>
      <c r="L10" s="21"/>
      <c r="M10" s="21"/>
      <c r="N10" s="21"/>
      <c r="O10" s="21"/>
      <c r="P10" s="21"/>
      <c r="Q10" s="21"/>
      <c r="R10" s="21"/>
      <c r="S10" s="21"/>
      <c r="T10" s="21"/>
      <c r="U10" s="21"/>
      <c r="V10" s="21"/>
      <c r="W10" s="21"/>
      <c r="X10" s="21"/>
      <c r="Y10" s="21"/>
      <c r="Z10" s="21"/>
      <c r="AA10" s="21"/>
      <c r="AB10" s="21"/>
    </row>
    <row r="11">
      <c r="A11" s="19" t="s">
        <v>34</v>
      </c>
      <c r="B11" s="19" t="s">
        <v>35</v>
      </c>
      <c r="C11" s="19" t="s">
        <v>616</v>
      </c>
      <c r="D11" s="19">
        <v>0.0</v>
      </c>
      <c r="E11" s="19">
        <v>17.0</v>
      </c>
      <c r="F11" s="21"/>
      <c r="G11" s="21"/>
      <c r="H11" s="21"/>
      <c r="I11" s="19" t="s">
        <v>617</v>
      </c>
      <c r="J11" s="21"/>
      <c r="K11" s="21"/>
      <c r="L11" s="21"/>
      <c r="M11" s="21"/>
      <c r="N11" s="21"/>
      <c r="O11" s="21"/>
      <c r="P11" s="21"/>
      <c r="Q11" s="21"/>
      <c r="R11" s="21"/>
      <c r="S11" s="21"/>
      <c r="T11" s="21"/>
      <c r="U11" s="21"/>
      <c r="V11" s="21"/>
      <c r="W11" s="21"/>
      <c r="X11" s="21"/>
      <c r="Y11" s="21"/>
      <c r="Z11" s="21"/>
      <c r="AA11" s="21"/>
      <c r="AB11" s="21"/>
    </row>
    <row r="12">
      <c r="A12" s="19" t="s">
        <v>34</v>
      </c>
      <c r="B12" s="19" t="s">
        <v>35</v>
      </c>
      <c r="C12" s="19" t="s">
        <v>618</v>
      </c>
      <c r="D12" s="19">
        <v>0.0</v>
      </c>
      <c r="E12" s="19">
        <v>7.0</v>
      </c>
      <c r="F12" s="21"/>
      <c r="G12" s="21"/>
      <c r="H12" s="21"/>
      <c r="I12" s="19" t="s">
        <v>619</v>
      </c>
      <c r="J12" s="21"/>
      <c r="K12" s="21"/>
      <c r="L12" s="21"/>
      <c r="M12" s="21"/>
      <c r="N12" s="21"/>
      <c r="O12" s="21"/>
      <c r="P12" s="21"/>
      <c r="Q12" s="21"/>
      <c r="R12" s="21"/>
      <c r="S12" s="21"/>
      <c r="T12" s="21"/>
      <c r="U12" s="21"/>
      <c r="V12" s="21"/>
      <c r="W12" s="21"/>
      <c r="X12" s="21"/>
      <c r="Y12" s="21"/>
      <c r="Z12" s="21"/>
      <c r="AA12" s="21"/>
      <c r="AB12" s="21"/>
    </row>
    <row r="13">
      <c r="A13" s="19" t="s">
        <v>34</v>
      </c>
      <c r="B13" s="19" t="s">
        <v>35</v>
      </c>
      <c r="C13" s="19" t="s">
        <v>472</v>
      </c>
      <c r="D13" s="19">
        <v>0.0</v>
      </c>
      <c r="E13" s="19">
        <v>3.0</v>
      </c>
      <c r="F13" s="21"/>
      <c r="G13" s="21"/>
      <c r="H13" s="21"/>
      <c r="I13" s="19" t="s">
        <v>620</v>
      </c>
      <c r="J13" s="21"/>
      <c r="K13" s="21"/>
      <c r="L13" s="21"/>
      <c r="M13" s="21"/>
      <c r="N13" s="21"/>
      <c r="O13" s="21"/>
      <c r="P13" s="21"/>
      <c r="Q13" s="21"/>
      <c r="R13" s="21"/>
      <c r="S13" s="21"/>
      <c r="T13" s="21"/>
      <c r="U13" s="21"/>
      <c r="V13" s="21"/>
      <c r="W13" s="21"/>
      <c r="X13" s="21"/>
      <c r="Y13" s="21"/>
      <c r="Z13" s="21"/>
      <c r="AA13" s="21"/>
      <c r="AB13" s="21"/>
    </row>
    <row r="14">
      <c r="A14" s="19" t="s">
        <v>34</v>
      </c>
      <c r="B14" s="19" t="s">
        <v>35</v>
      </c>
      <c r="C14" s="19" t="s">
        <v>157</v>
      </c>
      <c r="D14" s="19">
        <v>1.0</v>
      </c>
      <c r="E14" s="19">
        <v>3.0</v>
      </c>
      <c r="F14" s="19" t="s">
        <v>621</v>
      </c>
      <c r="G14" s="19" t="s">
        <v>622</v>
      </c>
      <c r="H14" s="19">
        <v>2.7</v>
      </c>
      <c r="I14" s="19" t="s">
        <v>623</v>
      </c>
      <c r="J14" s="21"/>
      <c r="K14" s="21"/>
      <c r="L14" s="21"/>
      <c r="M14" s="21"/>
      <c r="N14" s="21"/>
      <c r="O14" s="21"/>
      <c r="P14" s="21"/>
      <c r="Q14" s="21"/>
      <c r="R14" s="21"/>
      <c r="S14" s="21"/>
      <c r="T14" s="21"/>
      <c r="U14" s="21"/>
      <c r="V14" s="21"/>
      <c r="W14" s="21"/>
      <c r="X14" s="21"/>
      <c r="Y14" s="21"/>
      <c r="Z14" s="21"/>
      <c r="AA14" s="21"/>
      <c r="AB14" s="21"/>
    </row>
    <row r="15">
      <c r="A15" s="19" t="s">
        <v>34</v>
      </c>
      <c r="B15" s="19" t="s">
        <v>35</v>
      </c>
      <c r="C15" s="19" t="s">
        <v>157</v>
      </c>
      <c r="D15" s="19">
        <v>4.0</v>
      </c>
      <c r="E15" s="19">
        <v>1.0</v>
      </c>
      <c r="F15" s="20" t="s">
        <v>624</v>
      </c>
      <c r="G15" s="19" t="s">
        <v>625</v>
      </c>
      <c r="H15" s="19" t="s">
        <v>558</v>
      </c>
      <c r="I15" s="19" t="s">
        <v>626</v>
      </c>
      <c r="J15" s="21"/>
      <c r="K15" s="21"/>
      <c r="L15" s="21"/>
      <c r="M15" s="21"/>
      <c r="N15" s="21"/>
      <c r="O15" s="21"/>
      <c r="P15" s="21"/>
      <c r="Q15" s="21"/>
      <c r="R15" s="21"/>
      <c r="S15" s="21"/>
      <c r="T15" s="21"/>
      <c r="U15" s="21"/>
      <c r="V15" s="21"/>
      <c r="W15" s="21"/>
      <c r="X15" s="21"/>
      <c r="Y15" s="21"/>
      <c r="Z15" s="21"/>
      <c r="AA15" s="21"/>
      <c r="AB15" s="21"/>
    </row>
    <row r="16">
      <c r="A16" s="19" t="s">
        <v>34</v>
      </c>
      <c r="B16" s="19" t="s">
        <v>35</v>
      </c>
      <c r="C16" s="19" t="s">
        <v>157</v>
      </c>
      <c r="D16" s="19">
        <v>4.0</v>
      </c>
      <c r="E16" s="19">
        <v>1.0</v>
      </c>
      <c r="F16" s="20" t="s">
        <v>627</v>
      </c>
      <c r="G16" s="20" t="s">
        <v>628</v>
      </c>
      <c r="H16" s="19" t="s">
        <v>160</v>
      </c>
      <c r="I16" s="21"/>
      <c r="J16" s="21"/>
      <c r="K16" s="21"/>
      <c r="L16" s="21"/>
      <c r="M16" s="21"/>
      <c r="N16" s="21"/>
      <c r="O16" s="21"/>
      <c r="P16" s="21"/>
      <c r="Q16" s="21"/>
      <c r="R16" s="21"/>
      <c r="S16" s="21"/>
      <c r="T16" s="21"/>
      <c r="U16" s="21"/>
      <c r="V16" s="21"/>
      <c r="W16" s="21"/>
      <c r="X16" s="21"/>
      <c r="Y16" s="21"/>
      <c r="Z16" s="21"/>
      <c r="AA16" s="21"/>
      <c r="AB16" s="21"/>
    </row>
    <row r="17">
      <c r="A17" s="19" t="s">
        <v>34</v>
      </c>
      <c r="B17" s="19" t="s">
        <v>35</v>
      </c>
      <c r="C17" s="19" t="s">
        <v>157</v>
      </c>
      <c r="D17" s="19">
        <v>1.0</v>
      </c>
      <c r="E17" s="19">
        <v>1.0</v>
      </c>
      <c r="F17" s="20" t="s">
        <v>629</v>
      </c>
      <c r="G17" s="21"/>
      <c r="H17" s="19">
        <v>2.6</v>
      </c>
      <c r="I17" s="19" t="s">
        <v>630</v>
      </c>
      <c r="J17" s="21"/>
      <c r="K17" s="21"/>
      <c r="L17" s="21"/>
      <c r="M17" s="21"/>
      <c r="N17" s="21"/>
      <c r="O17" s="21"/>
      <c r="P17" s="21"/>
      <c r="Q17" s="21"/>
      <c r="R17" s="21"/>
      <c r="S17" s="21"/>
      <c r="T17" s="21"/>
      <c r="U17" s="21"/>
      <c r="V17" s="21"/>
      <c r="W17" s="21"/>
      <c r="X17" s="21"/>
      <c r="Y17" s="21"/>
      <c r="Z17" s="21"/>
      <c r="AA17" s="21"/>
      <c r="AB17" s="21"/>
    </row>
    <row r="18">
      <c r="A18" s="19" t="s">
        <v>34</v>
      </c>
      <c r="B18" s="19" t="s">
        <v>35</v>
      </c>
      <c r="C18" s="19" t="s">
        <v>157</v>
      </c>
      <c r="D18" s="19">
        <v>1.0</v>
      </c>
      <c r="E18" s="19">
        <v>1.0</v>
      </c>
      <c r="F18" s="20" t="s">
        <v>631</v>
      </c>
      <c r="G18" s="21"/>
      <c r="H18" s="19">
        <v>2.7</v>
      </c>
      <c r="I18" s="19" t="s">
        <v>630</v>
      </c>
      <c r="J18" s="21"/>
      <c r="K18" s="21"/>
      <c r="L18" s="21"/>
      <c r="M18" s="21"/>
      <c r="N18" s="21"/>
      <c r="O18" s="21"/>
      <c r="P18" s="21"/>
      <c r="Q18" s="21"/>
      <c r="R18" s="21"/>
      <c r="S18" s="21"/>
      <c r="T18" s="21"/>
      <c r="U18" s="21"/>
      <c r="V18" s="21"/>
      <c r="W18" s="21"/>
      <c r="X18" s="21"/>
      <c r="Y18" s="21"/>
      <c r="Z18" s="21"/>
      <c r="AA18" s="21"/>
      <c r="AB18" s="21"/>
    </row>
    <row r="19">
      <c r="A19" s="19" t="s">
        <v>34</v>
      </c>
      <c r="B19" s="19" t="s">
        <v>35</v>
      </c>
      <c r="C19" s="19" t="s">
        <v>157</v>
      </c>
      <c r="D19" s="19">
        <v>4.0</v>
      </c>
      <c r="E19" s="19">
        <v>1.0</v>
      </c>
      <c r="F19" s="19" t="s">
        <v>632</v>
      </c>
      <c r="G19" s="19" t="s">
        <v>633</v>
      </c>
      <c r="H19" s="19" t="s">
        <v>558</v>
      </c>
      <c r="I19" s="21"/>
      <c r="J19" s="21"/>
      <c r="K19" s="21"/>
      <c r="L19" s="21"/>
      <c r="M19" s="21"/>
      <c r="N19" s="21"/>
      <c r="O19" s="21"/>
      <c r="P19" s="21"/>
      <c r="Q19" s="21"/>
      <c r="R19" s="21"/>
      <c r="S19" s="21"/>
      <c r="T19" s="21"/>
      <c r="U19" s="21"/>
      <c r="V19" s="21"/>
      <c r="W19" s="21"/>
      <c r="X19" s="21"/>
      <c r="Y19" s="21"/>
      <c r="Z19" s="21"/>
      <c r="AA19" s="21"/>
      <c r="AB19" s="21"/>
    </row>
    <row r="20">
      <c r="A20" s="19" t="s">
        <v>34</v>
      </c>
      <c r="B20" s="19" t="s">
        <v>35</v>
      </c>
      <c r="C20" s="19" t="s">
        <v>157</v>
      </c>
      <c r="D20" s="19">
        <v>4.0</v>
      </c>
      <c r="E20" s="19">
        <v>1.0</v>
      </c>
      <c r="F20" s="19" t="s">
        <v>634</v>
      </c>
      <c r="G20" s="21"/>
      <c r="H20" s="19" t="s">
        <v>558</v>
      </c>
      <c r="I20" s="21"/>
      <c r="J20" s="21"/>
      <c r="K20" s="21"/>
      <c r="L20" s="21"/>
      <c r="M20" s="21"/>
      <c r="N20" s="21"/>
      <c r="O20" s="21"/>
      <c r="P20" s="21"/>
      <c r="Q20" s="21"/>
      <c r="R20" s="21"/>
      <c r="S20" s="21"/>
      <c r="T20" s="21"/>
      <c r="U20" s="21"/>
      <c r="V20" s="21"/>
      <c r="W20" s="21"/>
      <c r="X20" s="21"/>
      <c r="Y20" s="21"/>
      <c r="Z20" s="21"/>
      <c r="AA20" s="21"/>
      <c r="AB20" s="21"/>
    </row>
    <row r="21">
      <c r="A21" s="19" t="s">
        <v>34</v>
      </c>
      <c r="B21" s="19" t="s">
        <v>35</v>
      </c>
      <c r="C21" s="19" t="s">
        <v>147</v>
      </c>
      <c r="D21" s="19">
        <v>2.0</v>
      </c>
      <c r="E21" s="19">
        <v>1.0</v>
      </c>
      <c r="F21" s="20" t="s">
        <v>635</v>
      </c>
      <c r="G21" s="20" t="s">
        <v>636</v>
      </c>
      <c r="H21" s="19">
        <v>1.7</v>
      </c>
      <c r="I21" s="21"/>
      <c r="J21" s="21"/>
      <c r="K21" s="21"/>
      <c r="L21" s="21"/>
      <c r="M21" s="21"/>
      <c r="N21" s="21"/>
      <c r="O21" s="21"/>
      <c r="P21" s="21"/>
      <c r="Q21" s="21"/>
      <c r="R21" s="21"/>
      <c r="S21" s="21"/>
      <c r="T21" s="21"/>
      <c r="U21" s="21"/>
      <c r="V21" s="21"/>
      <c r="W21" s="21"/>
      <c r="X21" s="21"/>
      <c r="Y21" s="21"/>
      <c r="Z21" s="21"/>
      <c r="AA21" s="21"/>
      <c r="AB21" s="21"/>
    </row>
    <row r="22">
      <c r="A22" s="19" t="s">
        <v>34</v>
      </c>
      <c r="B22" s="19" t="s">
        <v>35</v>
      </c>
      <c r="C22" s="19" t="s">
        <v>147</v>
      </c>
      <c r="D22" s="19">
        <v>1.0</v>
      </c>
      <c r="E22" s="19">
        <v>2.0</v>
      </c>
      <c r="F22" s="20" t="s">
        <v>637</v>
      </c>
      <c r="G22" s="20" t="s">
        <v>638</v>
      </c>
      <c r="H22" s="19" t="s">
        <v>639</v>
      </c>
      <c r="I22" s="21"/>
      <c r="J22" s="21"/>
      <c r="K22" s="21"/>
      <c r="L22" s="21"/>
      <c r="M22" s="21"/>
      <c r="N22" s="21"/>
      <c r="O22" s="21"/>
      <c r="P22" s="21"/>
      <c r="Q22" s="21"/>
      <c r="R22" s="21"/>
      <c r="S22" s="21"/>
      <c r="T22" s="21"/>
      <c r="U22" s="21"/>
      <c r="V22" s="21"/>
      <c r="W22" s="21"/>
      <c r="X22" s="21"/>
      <c r="Y22" s="21"/>
      <c r="Z22" s="21"/>
      <c r="AA22" s="21"/>
      <c r="AB22" s="21"/>
    </row>
    <row r="23">
      <c r="A23" s="19" t="s">
        <v>34</v>
      </c>
      <c r="B23" s="19" t="s">
        <v>188</v>
      </c>
      <c r="C23" s="19" t="s">
        <v>147</v>
      </c>
      <c r="D23" s="19">
        <v>2.0</v>
      </c>
      <c r="E23" s="19">
        <v>1.0</v>
      </c>
      <c r="F23" s="20" t="s">
        <v>640</v>
      </c>
      <c r="G23" s="20" t="s">
        <v>641</v>
      </c>
      <c r="H23" s="19">
        <v>1.6</v>
      </c>
      <c r="I23" s="21"/>
      <c r="J23" s="21"/>
      <c r="K23" s="21"/>
      <c r="L23" s="21"/>
      <c r="M23" s="21"/>
      <c r="N23" s="21"/>
      <c r="O23" s="21"/>
      <c r="P23" s="21"/>
      <c r="Q23" s="21"/>
      <c r="R23" s="21"/>
      <c r="S23" s="21"/>
      <c r="T23" s="21"/>
      <c r="U23" s="21"/>
      <c r="V23" s="21"/>
      <c r="W23" s="21"/>
      <c r="X23" s="21"/>
      <c r="Y23" s="21"/>
      <c r="Z23" s="21"/>
      <c r="AA23" s="21"/>
      <c r="AB23" s="21"/>
    </row>
    <row r="24">
      <c r="A24" s="19" t="s">
        <v>34</v>
      </c>
      <c r="B24" s="19" t="s">
        <v>35</v>
      </c>
      <c r="C24" s="19" t="s">
        <v>147</v>
      </c>
      <c r="D24" s="19">
        <v>0.0</v>
      </c>
      <c r="E24" s="19">
        <v>2.0</v>
      </c>
      <c r="F24" s="21"/>
      <c r="G24" s="19" t="s">
        <v>642</v>
      </c>
      <c r="H24" s="19" t="s">
        <v>643</v>
      </c>
      <c r="I24" s="19" t="s">
        <v>644</v>
      </c>
      <c r="J24" s="21"/>
      <c r="K24" s="21"/>
      <c r="L24" s="21"/>
      <c r="M24" s="21"/>
      <c r="N24" s="21"/>
      <c r="O24" s="21"/>
      <c r="P24" s="21"/>
      <c r="Q24" s="21"/>
      <c r="R24" s="21"/>
      <c r="S24" s="21"/>
      <c r="T24" s="21"/>
      <c r="U24" s="21"/>
      <c r="V24" s="21"/>
      <c r="W24" s="21"/>
      <c r="X24" s="21"/>
      <c r="Y24" s="21"/>
      <c r="Z24" s="21"/>
      <c r="AA24" s="21"/>
      <c r="AB24" s="21"/>
    </row>
    <row r="25">
      <c r="A25" s="19" t="s">
        <v>34</v>
      </c>
      <c r="B25" s="19" t="s">
        <v>35</v>
      </c>
      <c r="C25" s="19" t="s">
        <v>147</v>
      </c>
      <c r="D25" s="19">
        <v>0.0</v>
      </c>
      <c r="E25" s="19">
        <v>2.0</v>
      </c>
      <c r="F25" s="21"/>
      <c r="G25" s="20" t="s">
        <v>645</v>
      </c>
      <c r="H25" s="19" t="s">
        <v>646</v>
      </c>
      <c r="I25" s="19" t="s">
        <v>647</v>
      </c>
      <c r="J25" s="21"/>
      <c r="K25" s="21"/>
      <c r="L25" s="21"/>
      <c r="M25" s="21"/>
      <c r="N25" s="21"/>
      <c r="O25" s="21"/>
      <c r="P25" s="21"/>
      <c r="Q25" s="21"/>
      <c r="R25" s="21"/>
      <c r="S25" s="21"/>
      <c r="T25" s="21"/>
      <c r="U25" s="21"/>
      <c r="V25" s="21"/>
      <c r="W25" s="21"/>
      <c r="X25" s="21"/>
      <c r="Y25" s="21"/>
      <c r="Z25" s="21"/>
      <c r="AA25" s="21"/>
      <c r="AB25" s="21"/>
    </row>
    <row r="26">
      <c r="A26" s="19" t="s">
        <v>34</v>
      </c>
      <c r="B26" s="19" t="s">
        <v>35</v>
      </c>
      <c r="C26" s="19" t="s">
        <v>147</v>
      </c>
      <c r="D26" s="19">
        <v>0.0</v>
      </c>
      <c r="E26" s="19">
        <v>1.0</v>
      </c>
      <c r="F26" s="21"/>
      <c r="G26" s="20" t="s">
        <v>648</v>
      </c>
      <c r="H26" s="19" t="s">
        <v>649</v>
      </c>
      <c r="I26" s="21"/>
      <c r="J26" s="21"/>
      <c r="K26" s="21"/>
      <c r="L26" s="21"/>
      <c r="M26" s="21"/>
      <c r="N26" s="21"/>
      <c r="O26" s="21"/>
      <c r="P26" s="21"/>
      <c r="Q26" s="21"/>
      <c r="R26" s="21"/>
      <c r="S26" s="21"/>
      <c r="T26" s="21"/>
      <c r="U26" s="21"/>
      <c r="V26" s="21"/>
      <c r="W26" s="21"/>
      <c r="X26" s="21"/>
      <c r="Y26" s="21"/>
      <c r="Z26" s="21"/>
      <c r="AA26" s="21"/>
      <c r="AB26" s="21"/>
    </row>
    <row r="27">
      <c r="A27" s="19" t="s">
        <v>34</v>
      </c>
      <c r="B27" s="19" t="s">
        <v>35</v>
      </c>
      <c r="C27" s="19" t="s">
        <v>147</v>
      </c>
      <c r="D27" s="19">
        <v>1.0</v>
      </c>
      <c r="E27" s="19">
        <v>1.0</v>
      </c>
      <c r="F27" s="20" t="s">
        <v>650</v>
      </c>
      <c r="G27" s="19" t="s">
        <v>651</v>
      </c>
      <c r="H27" s="19" t="s">
        <v>236</v>
      </c>
      <c r="I27" s="20" t="s">
        <v>652</v>
      </c>
      <c r="J27" s="21"/>
      <c r="K27" s="21"/>
      <c r="L27" s="21"/>
      <c r="M27" s="21"/>
      <c r="N27" s="21"/>
      <c r="O27" s="21"/>
      <c r="P27" s="21"/>
      <c r="Q27" s="21"/>
      <c r="R27" s="21"/>
      <c r="S27" s="21"/>
      <c r="T27" s="21"/>
      <c r="U27" s="21"/>
      <c r="V27" s="21"/>
      <c r="W27" s="21"/>
      <c r="X27" s="21"/>
      <c r="Y27" s="21"/>
      <c r="Z27" s="21"/>
      <c r="AA27" s="21"/>
      <c r="AB27" s="21"/>
    </row>
    <row r="28">
      <c r="A28" s="19" t="s">
        <v>34</v>
      </c>
      <c r="B28" s="19" t="s">
        <v>188</v>
      </c>
      <c r="C28" s="19" t="s">
        <v>288</v>
      </c>
      <c r="D28" s="19">
        <v>4.0</v>
      </c>
      <c r="E28" s="19">
        <v>1.0</v>
      </c>
      <c r="F28" s="20" t="s">
        <v>653</v>
      </c>
      <c r="G28" s="19" t="s">
        <v>654</v>
      </c>
      <c r="H28" s="20" t="s">
        <v>655</v>
      </c>
      <c r="I28" s="21"/>
      <c r="J28" s="21"/>
      <c r="K28" s="21"/>
      <c r="L28" s="21"/>
      <c r="M28" s="21"/>
      <c r="N28" s="21"/>
      <c r="O28" s="21"/>
      <c r="P28" s="21"/>
      <c r="Q28" s="21"/>
      <c r="R28" s="21"/>
      <c r="S28" s="21"/>
      <c r="T28" s="21"/>
      <c r="U28" s="21"/>
      <c r="V28" s="21"/>
      <c r="W28" s="21"/>
      <c r="X28" s="21"/>
      <c r="Y28" s="21"/>
      <c r="Z28" s="21"/>
      <c r="AA28" s="21"/>
      <c r="AB28" s="21"/>
    </row>
    <row r="29">
      <c r="A29" s="19" t="s">
        <v>34</v>
      </c>
      <c r="B29" s="19" t="s">
        <v>35</v>
      </c>
      <c r="C29" s="19" t="s">
        <v>288</v>
      </c>
      <c r="D29" s="19">
        <v>4.0</v>
      </c>
      <c r="E29" s="19">
        <v>1.0</v>
      </c>
      <c r="F29" s="20" t="s">
        <v>656</v>
      </c>
      <c r="G29" s="20" t="s">
        <v>657</v>
      </c>
      <c r="H29" s="20" t="s">
        <v>658</v>
      </c>
      <c r="I29" s="21"/>
      <c r="J29" s="21"/>
      <c r="K29" s="21"/>
      <c r="L29" s="21"/>
      <c r="M29" s="21"/>
      <c r="N29" s="21"/>
      <c r="O29" s="21"/>
      <c r="P29" s="21"/>
      <c r="Q29" s="21"/>
      <c r="R29" s="21"/>
      <c r="S29" s="21"/>
      <c r="T29" s="21"/>
      <c r="U29" s="21"/>
      <c r="V29" s="21"/>
      <c r="W29" s="21"/>
      <c r="X29" s="21"/>
      <c r="Y29" s="21"/>
      <c r="Z29" s="21"/>
      <c r="AA29" s="21"/>
      <c r="AB29" s="21"/>
    </row>
    <row r="30">
      <c r="A30" s="19" t="s">
        <v>34</v>
      </c>
      <c r="B30" s="19" t="s">
        <v>188</v>
      </c>
      <c r="C30" s="19" t="s">
        <v>288</v>
      </c>
      <c r="D30" s="19">
        <v>1.0</v>
      </c>
      <c r="E30" s="19">
        <v>1.0</v>
      </c>
      <c r="F30" s="20" t="s">
        <v>659</v>
      </c>
      <c r="G30" s="20" t="s">
        <v>660</v>
      </c>
      <c r="H30" s="21"/>
      <c r="I30" s="20" t="s">
        <v>661</v>
      </c>
      <c r="J30" s="21"/>
      <c r="K30" s="21"/>
      <c r="L30" s="21"/>
      <c r="M30" s="21"/>
      <c r="N30" s="21"/>
      <c r="O30" s="21"/>
      <c r="P30" s="21"/>
      <c r="Q30" s="21"/>
      <c r="R30" s="21"/>
      <c r="S30" s="21"/>
      <c r="T30" s="21"/>
      <c r="U30" s="21"/>
      <c r="V30" s="21"/>
      <c r="W30" s="21"/>
      <c r="X30" s="21"/>
      <c r="Y30" s="21"/>
      <c r="Z30" s="21"/>
      <c r="AA30" s="21"/>
      <c r="AB30" s="21"/>
    </row>
    <row r="31">
      <c r="A31" s="19" t="s">
        <v>34</v>
      </c>
      <c r="B31" s="19" t="s">
        <v>35</v>
      </c>
      <c r="C31" s="19" t="s">
        <v>288</v>
      </c>
      <c r="D31" s="19">
        <v>3.0</v>
      </c>
      <c r="E31" s="19">
        <v>1.0</v>
      </c>
      <c r="F31" s="20" t="s">
        <v>662</v>
      </c>
      <c r="G31" s="21"/>
      <c r="H31" s="21"/>
      <c r="I31" s="21"/>
      <c r="J31" s="21"/>
      <c r="K31" s="21"/>
      <c r="L31" s="21"/>
      <c r="M31" s="21"/>
      <c r="N31" s="21"/>
      <c r="O31" s="21"/>
      <c r="P31" s="21"/>
      <c r="Q31" s="21"/>
      <c r="R31" s="21"/>
      <c r="S31" s="21"/>
      <c r="T31" s="21"/>
      <c r="U31" s="21"/>
      <c r="V31" s="21"/>
      <c r="W31" s="21"/>
      <c r="X31" s="21"/>
      <c r="Y31" s="21"/>
      <c r="Z31" s="21"/>
      <c r="AA31" s="21"/>
      <c r="AB31" s="21"/>
    </row>
    <row r="3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c r="A34" s="21"/>
      <c r="B34" s="21"/>
      <c r="C34" s="21"/>
      <c r="D34" s="19" t="s">
        <v>126</v>
      </c>
      <c r="E34" s="21">
        <f>SUM(E2:E31)</f>
        <v>84</v>
      </c>
      <c r="F34" s="21"/>
      <c r="G34" s="21"/>
      <c r="H34" s="21"/>
      <c r="I34" s="21"/>
      <c r="J34" s="21"/>
      <c r="K34" s="21"/>
      <c r="L34" s="21"/>
      <c r="M34" s="21"/>
      <c r="N34" s="21"/>
      <c r="O34" s="21"/>
      <c r="P34" s="21"/>
      <c r="Q34" s="21"/>
      <c r="R34" s="21"/>
      <c r="S34" s="21"/>
      <c r="T34" s="21"/>
      <c r="U34" s="21"/>
      <c r="V34" s="21"/>
      <c r="W34" s="21"/>
      <c r="X34" s="21"/>
      <c r="Y34" s="21"/>
      <c r="Z34" s="21"/>
      <c r="AA34" s="21"/>
      <c r="AB34" s="21"/>
    </row>
    <row r="3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c r="A36" s="21"/>
      <c r="B36" s="21"/>
      <c r="C36" s="57"/>
      <c r="D36" s="35" t="s">
        <v>134</v>
      </c>
      <c r="E36" s="36"/>
      <c r="F36" s="21"/>
      <c r="G36" s="21"/>
      <c r="H36" s="21"/>
      <c r="I36" s="21"/>
      <c r="J36" s="21"/>
      <c r="K36" s="21"/>
      <c r="L36" s="21"/>
      <c r="M36" s="21"/>
      <c r="N36" s="21"/>
      <c r="O36" s="21"/>
      <c r="P36" s="21"/>
      <c r="Q36" s="21"/>
      <c r="R36" s="21"/>
      <c r="S36" s="21"/>
      <c r="T36" s="21"/>
      <c r="U36" s="21"/>
      <c r="V36" s="21"/>
      <c r="W36" s="21"/>
      <c r="X36" s="21"/>
      <c r="Y36" s="21"/>
      <c r="Z36" s="21"/>
      <c r="AA36" s="21"/>
      <c r="AB36" s="21"/>
    </row>
    <row r="37">
      <c r="A37" s="21"/>
      <c r="B37" s="21"/>
      <c r="C37" s="57"/>
      <c r="D37" s="56" t="s">
        <v>135</v>
      </c>
      <c r="E37" s="56" t="s">
        <v>136</v>
      </c>
      <c r="F37" s="21"/>
      <c r="G37" s="21"/>
      <c r="H37" s="21"/>
      <c r="I37" s="21"/>
      <c r="J37" s="21"/>
      <c r="K37" s="21"/>
      <c r="L37" s="21"/>
      <c r="M37" s="21"/>
      <c r="N37" s="21"/>
      <c r="O37" s="21"/>
      <c r="P37" s="21"/>
      <c r="Q37" s="21"/>
      <c r="R37" s="21"/>
      <c r="S37" s="21"/>
      <c r="T37" s="21"/>
      <c r="U37" s="21"/>
      <c r="V37" s="21"/>
      <c r="W37" s="21"/>
      <c r="X37" s="21"/>
      <c r="Y37" s="21"/>
      <c r="Z37" s="21"/>
      <c r="AA37" s="21"/>
      <c r="AB37" s="21"/>
    </row>
    <row r="38">
      <c r="A38" s="21"/>
      <c r="B38" s="21"/>
      <c r="C38" s="55" t="s">
        <v>663</v>
      </c>
      <c r="D38" s="56">
        <v>1.0</v>
      </c>
      <c r="E38" s="57">
        <f>SUM(E14,E17,E18,E22,E27,E30)</f>
        <v>9</v>
      </c>
      <c r="F38" s="21"/>
      <c r="G38" s="21"/>
      <c r="H38" s="21"/>
      <c r="I38" s="21"/>
      <c r="J38" s="21"/>
      <c r="K38" s="21"/>
      <c r="L38" s="21"/>
      <c r="M38" s="21"/>
      <c r="N38" s="21"/>
      <c r="O38" s="21"/>
      <c r="P38" s="21"/>
      <c r="Q38" s="21"/>
      <c r="R38" s="21"/>
      <c r="S38" s="21"/>
      <c r="T38" s="21"/>
      <c r="U38" s="21"/>
      <c r="V38" s="21"/>
      <c r="W38" s="21"/>
      <c r="X38" s="21"/>
      <c r="Y38" s="21"/>
      <c r="Z38" s="21"/>
      <c r="AA38" s="21"/>
      <c r="AB38" s="21"/>
    </row>
    <row r="39">
      <c r="A39" s="21"/>
      <c r="B39" s="21"/>
      <c r="C39" s="9"/>
      <c r="D39" s="56">
        <v>2.0</v>
      </c>
      <c r="E39" s="57">
        <f>SUM(E21,E23)</f>
        <v>2</v>
      </c>
      <c r="F39" s="21"/>
      <c r="G39" s="21"/>
      <c r="H39" s="21"/>
      <c r="I39" s="21"/>
      <c r="J39" s="21"/>
      <c r="K39" s="21"/>
      <c r="L39" s="21"/>
      <c r="M39" s="21"/>
      <c r="N39" s="21"/>
      <c r="O39" s="21"/>
      <c r="P39" s="21"/>
      <c r="Q39" s="21"/>
      <c r="R39" s="21"/>
      <c r="S39" s="21"/>
      <c r="T39" s="21"/>
      <c r="U39" s="21"/>
      <c r="V39" s="21"/>
      <c r="W39" s="21"/>
      <c r="X39" s="21"/>
      <c r="Y39" s="21"/>
      <c r="Z39" s="21"/>
      <c r="AA39" s="21"/>
      <c r="AB39" s="21"/>
    </row>
    <row r="40">
      <c r="A40" s="21"/>
      <c r="B40" s="21"/>
      <c r="C40" s="9"/>
      <c r="D40" s="56">
        <v>3.0</v>
      </c>
      <c r="E40" s="57">
        <f>E31</f>
        <v>1</v>
      </c>
      <c r="F40" s="21"/>
      <c r="G40" s="21"/>
      <c r="H40" s="21"/>
      <c r="I40" s="21"/>
      <c r="J40" s="21"/>
      <c r="K40" s="21"/>
      <c r="L40" s="21"/>
      <c r="M40" s="21"/>
      <c r="N40" s="21"/>
      <c r="O40" s="21"/>
      <c r="P40" s="21"/>
      <c r="Q40" s="21"/>
      <c r="R40" s="21"/>
      <c r="S40" s="21"/>
      <c r="T40" s="21"/>
      <c r="U40" s="21"/>
      <c r="V40" s="21"/>
      <c r="W40" s="21"/>
      <c r="X40" s="21"/>
      <c r="Y40" s="21"/>
      <c r="Z40" s="21"/>
      <c r="AA40" s="21"/>
      <c r="AB40" s="21"/>
    </row>
    <row r="41">
      <c r="A41" s="21"/>
      <c r="B41" s="21"/>
      <c r="C41" s="9"/>
      <c r="D41" s="56">
        <v>4.0</v>
      </c>
      <c r="E41" s="57">
        <f>SUM(E28:E29,E20,E19,E16,E15)</f>
        <v>6</v>
      </c>
      <c r="F41" s="21"/>
      <c r="G41" s="21"/>
      <c r="H41" s="21"/>
      <c r="I41" s="21"/>
      <c r="J41" s="21"/>
      <c r="K41" s="21"/>
      <c r="L41" s="21"/>
      <c r="M41" s="21"/>
      <c r="N41" s="21"/>
      <c r="O41" s="21"/>
      <c r="P41" s="21"/>
      <c r="Q41" s="21"/>
      <c r="R41" s="21"/>
      <c r="S41" s="21"/>
      <c r="T41" s="21"/>
      <c r="U41" s="21"/>
      <c r="V41" s="21"/>
      <c r="W41" s="21"/>
      <c r="X41" s="21"/>
      <c r="Y41" s="21"/>
      <c r="Z41" s="21"/>
      <c r="AA41" s="21"/>
      <c r="AB41" s="21"/>
    </row>
    <row r="42">
      <c r="A42" s="21"/>
      <c r="B42" s="21"/>
      <c r="C42" s="10"/>
      <c r="D42" s="56">
        <v>0.0</v>
      </c>
      <c r="E42" s="57">
        <f>SUM(E24:E26,E2:E13)</f>
        <v>66</v>
      </c>
      <c r="F42" s="21"/>
      <c r="G42" s="21"/>
      <c r="H42" s="21"/>
      <c r="I42" s="21"/>
      <c r="J42" s="21"/>
      <c r="K42" s="21"/>
      <c r="L42" s="21"/>
      <c r="M42" s="21"/>
      <c r="N42" s="21"/>
      <c r="O42" s="21"/>
      <c r="P42" s="21"/>
      <c r="Q42" s="21"/>
      <c r="R42" s="21"/>
      <c r="S42" s="21"/>
      <c r="T42" s="21"/>
      <c r="U42" s="21"/>
      <c r="V42" s="21"/>
      <c r="W42" s="21"/>
      <c r="X42" s="21"/>
      <c r="Y42" s="21"/>
      <c r="Z42" s="21"/>
      <c r="AA42" s="21"/>
      <c r="AB42" s="21"/>
    </row>
    <row r="4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sheetData>
  <mergeCells count="2">
    <mergeCell ref="D36:E36"/>
    <mergeCell ref="C38:C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14.0"/>
    <col customWidth="1" min="6" max="6" width="45.63"/>
    <col customWidth="1" min="7" max="7" width="36.0"/>
  </cols>
  <sheetData>
    <row r="1">
      <c r="A1" s="17" t="s">
        <v>138</v>
      </c>
      <c r="B1" s="17" t="s">
        <v>24</v>
      </c>
      <c r="C1" s="17" t="s">
        <v>27</v>
      </c>
      <c r="D1" s="17" t="s">
        <v>28</v>
      </c>
      <c r="E1" s="17" t="s">
        <v>135</v>
      </c>
      <c r="F1" s="17" t="s">
        <v>30</v>
      </c>
      <c r="G1" s="17" t="s">
        <v>31</v>
      </c>
      <c r="H1" s="17" t="s">
        <v>32</v>
      </c>
      <c r="I1" s="18" t="s">
        <v>33</v>
      </c>
      <c r="J1" s="18"/>
      <c r="K1" s="18"/>
      <c r="L1" s="18"/>
      <c r="M1" s="18"/>
      <c r="N1" s="18"/>
      <c r="O1" s="18"/>
      <c r="P1" s="18"/>
      <c r="Q1" s="18"/>
      <c r="R1" s="18"/>
      <c r="S1" s="18"/>
      <c r="T1" s="18"/>
      <c r="U1" s="18"/>
      <c r="V1" s="18"/>
      <c r="W1" s="18"/>
      <c r="X1" s="18"/>
    </row>
    <row r="2">
      <c r="A2" s="3" t="s">
        <v>423</v>
      </c>
      <c r="B2" s="3" t="s">
        <v>142</v>
      </c>
      <c r="D2" s="3">
        <v>3.0</v>
      </c>
      <c r="E2" s="3">
        <v>0.0</v>
      </c>
      <c r="G2" s="71" t="s">
        <v>664</v>
      </c>
    </row>
    <row r="3">
      <c r="A3" s="3" t="s">
        <v>423</v>
      </c>
      <c r="B3" s="3" t="s">
        <v>665</v>
      </c>
      <c r="D3" s="3">
        <v>1.0</v>
      </c>
      <c r="E3" s="3">
        <v>0.0</v>
      </c>
      <c r="G3" s="71" t="s">
        <v>666</v>
      </c>
      <c r="I3" s="71" t="s">
        <v>667</v>
      </c>
    </row>
    <row r="4">
      <c r="A4" s="3" t="s">
        <v>423</v>
      </c>
      <c r="B4" s="3" t="s">
        <v>35</v>
      </c>
      <c r="D4" s="3">
        <v>2.0</v>
      </c>
      <c r="E4" s="3">
        <v>0.0</v>
      </c>
      <c r="G4" s="71" t="s">
        <v>668</v>
      </c>
    </row>
    <row r="5">
      <c r="A5" s="3" t="s">
        <v>423</v>
      </c>
      <c r="B5" s="3" t="s">
        <v>35</v>
      </c>
      <c r="D5" s="3">
        <v>4.0</v>
      </c>
      <c r="E5" s="3">
        <v>0.0</v>
      </c>
      <c r="G5" s="71" t="s">
        <v>669</v>
      </c>
      <c r="I5" s="71" t="s">
        <v>670</v>
      </c>
    </row>
    <row r="6">
      <c r="A6" s="3" t="s">
        <v>404</v>
      </c>
      <c r="B6" s="3" t="s">
        <v>142</v>
      </c>
      <c r="D6" s="3">
        <v>26.0</v>
      </c>
      <c r="E6" s="3">
        <v>0.0</v>
      </c>
      <c r="G6" s="71" t="s">
        <v>671</v>
      </c>
    </row>
    <row r="7">
      <c r="A7" s="3" t="s">
        <v>404</v>
      </c>
      <c r="B7" s="3" t="s">
        <v>35</v>
      </c>
      <c r="C7" s="3" t="s">
        <v>672</v>
      </c>
      <c r="D7" s="3">
        <v>7.0</v>
      </c>
      <c r="E7" s="3">
        <v>0.0</v>
      </c>
      <c r="I7" s="71" t="s">
        <v>673</v>
      </c>
    </row>
    <row r="8">
      <c r="A8" s="3" t="s">
        <v>404</v>
      </c>
      <c r="B8" s="3" t="s">
        <v>35</v>
      </c>
      <c r="C8" s="3" t="s">
        <v>674</v>
      </c>
      <c r="D8" s="3">
        <v>1.0</v>
      </c>
      <c r="E8" s="3">
        <v>0.0</v>
      </c>
    </row>
    <row r="9">
      <c r="A9" s="3" t="s">
        <v>404</v>
      </c>
      <c r="B9" s="3" t="s">
        <v>35</v>
      </c>
      <c r="C9" s="3" t="s">
        <v>675</v>
      </c>
      <c r="D9" s="3">
        <v>2.0</v>
      </c>
      <c r="E9" s="71">
        <v>4.0</v>
      </c>
      <c r="F9" s="71" t="s">
        <v>676</v>
      </c>
      <c r="G9" s="71" t="s">
        <v>677</v>
      </c>
    </row>
    <row r="10">
      <c r="A10" s="3" t="s">
        <v>404</v>
      </c>
      <c r="B10" s="3" t="s">
        <v>35</v>
      </c>
      <c r="D10" s="3">
        <v>1.0</v>
      </c>
      <c r="E10" s="3">
        <v>0.0</v>
      </c>
      <c r="G10" s="71" t="s">
        <v>678</v>
      </c>
      <c r="I10" s="71" t="s">
        <v>679</v>
      </c>
    </row>
    <row r="11">
      <c r="A11" s="3" t="s">
        <v>404</v>
      </c>
      <c r="B11" s="3" t="s">
        <v>35</v>
      </c>
      <c r="C11" s="71" t="s">
        <v>680</v>
      </c>
      <c r="D11" s="3">
        <v>1.0</v>
      </c>
      <c r="E11" s="3">
        <v>0.0</v>
      </c>
    </row>
    <row r="12">
      <c r="A12" s="3" t="s">
        <v>404</v>
      </c>
      <c r="B12" s="3" t="s">
        <v>35</v>
      </c>
      <c r="C12" s="3" t="s">
        <v>150</v>
      </c>
      <c r="D12" s="3">
        <v>4.0</v>
      </c>
      <c r="E12" s="3">
        <v>0.0</v>
      </c>
      <c r="I12" s="71" t="s">
        <v>681</v>
      </c>
    </row>
    <row r="13">
      <c r="A13" s="3" t="s">
        <v>404</v>
      </c>
      <c r="B13" s="3" t="s">
        <v>188</v>
      </c>
      <c r="C13" s="3" t="s">
        <v>288</v>
      </c>
      <c r="D13" s="3">
        <v>1.0</v>
      </c>
      <c r="E13" s="3">
        <v>1.0</v>
      </c>
      <c r="F13" s="3" t="s">
        <v>682</v>
      </c>
      <c r="G13" s="71" t="s">
        <v>683</v>
      </c>
      <c r="H13" s="71" t="s">
        <v>684</v>
      </c>
      <c r="I13" s="71" t="s">
        <v>685</v>
      </c>
    </row>
    <row r="14">
      <c r="A14" s="3" t="s">
        <v>404</v>
      </c>
      <c r="B14" s="3" t="s">
        <v>188</v>
      </c>
      <c r="C14" s="3" t="s">
        <v>288</v>
      </c>
      <c r="D14" s="3">
        <v>1.0</v>
      </c>
      <c r="E14" s="71">
        <v>3.0</v>
      </c>
      <c r="F14" s="71" t="s">
        <v>686</v>
      </c>
      <c r="G14" s="71" t="s">
        <v>687</v>
      </c>
      <c r="H14" s="71" t="s">
        <v>688</v>
      </c>
    </row>
    <row r="15">
      <c r="A15" s="3" t="s">
        <v>404</v>
      </c>
      <c r="B15" s="3" t="s">
        <v>188</v>
      </c>
      <c r="C15" s="3" t="s">
        <v>288</v>
      </c>
      <c r="D15" s="3">
        <v>1.0</v>
      </c>
      <c r="E15" s="71">
        <v>2.0</v>
      </c>
      <c r="F15" s="71" t="s">
        <v>689</v>
      </c>
      <c r="G15" s="71" t="s">
        <v>690</v>
      </c>
      <c r="H15" s="71" t="s">
        <v>691</v>
      </c>
    </row>
    <row r="16">
      <c r="A16" s="3" t="s">
        <v>404</v>
      </c>
      <c r="B16" s="3" t="s">
        <v>35</v>
      </c>
      <c r="C16" s="3" t="s">
        <v>288</v>
      </c>
      <c r="D16" s="3">
        <v>1.0</v>
      </c>
      <c r="E16" s="71">
        <v>2.0</v>
      </c>
      <c r="F16" s="71" t="s">
        <v>692</v>
      </c>
      <c r="G16" s="71" t="s">
        <v>693</v>
      </c>
      <c r="H16" s="3" t="s">
        <v>694</v>
      </c>
    </row>
    <row r="17">
      <c r="A17" s="3" t="s">
        <v>404</v>
      </c>
      <c r="B17" s="3" t="s">
        <v>35</v>
      </c>
      <c r="C17" s="3" t="s">
        <v>288</v>
      </c>
      <c r="D17" s="3">
        <v>1.0</v>
      </c>
      <c r="E17" s="71">
        <v>2.0</v>
      </c>
      <c r="F17" s="71" t="s">
        <v>692</v>
      </c>
      <c r="G17" s="71" t="s">
        <v>693</v>
      </c>
      <c r="H17" s="3" t="s">
        <v>694</v>
      </c>
    </row>
    <row r="18">
      <c r="A18" s="3" t="s">
        <v>404</v>
      </c>
      <c r="B18" s="3" t="s">
        <v>35</v>
      </c>
      <c r="C18" s="3" t="s">
        <v>288</v>
      </c>
      <c r="D18" s="3">
        <v>1.0</v>
      </c>
      <c r="E18" s="71">
        <v>4.0</v>
      </c>
      <c r="F18" s="71" t="s">
        <v>695</v>
      </c>
      <c r="G18" s="71" t="s">
        <v>693</v>
      </c>
      <c r="H18" s="3" t="s">
        <v>694</v>
      </c>
    </row>
    <row r="19">
      <c r="A19" s="3" t="s">
        <v>404</v>
      </c>
      <c r="B19" s="3" t="s">
        <v>35</v>
      </c>
      <c r="C19" s="3" t="s">
        <v>288</v>
      </c>
      <c r="D19" s="3">
        <v>1.0</v>
      </c>
      <c r="E19" s="71">
        <v>4.0</v>
      </c>
      <c r="F19" s="71" t="s">
        <v>696</v>
      </c>
      <c r="H19" s="3">
        <v>3.4</v>
      </c>
    </row>
    <row r="20">
      <c r="A20" s="3" t="s">
        <v>404</v>
      </c>
      <c r="B20" s="3" t="s">
        <v>35</v>
      </c>
      <c r="C20" s="3" t="s">
        <v>303</v>
      </c>
      <c r="D20" s="3">
        <v>6.0</v>
      </c>
      <c r="E20" s="3">
        <v>0.0</v>
      </c>
      <c r="I20" s="3" t="s">
        <v>620</v>
      </c>
    </row>
    <row r="21">
      <c r="A21" s="3" t="s">
        <v>404</v>
      </c>
      <c r="B21" s="3" t="s">
        <v>35</v>
      </c>
      <c r="C21" s="3" t="s">
        <v>157</v>
      </c>
      <c r="D21" s="3">
        <v>1.0</v>
      </c>
      <c r="E21" s="71">
        <v>4.0</v>
      </c>
      <c r="F21" s="71" t="s">
        <v>697</v>
      </c>
      <c r="G21" s="71" t="s">
        <v>698</v>
      </c>
      <c r="H21" s="3">
        <v>2.8</v>
      </c>
    </row>
    <row r="22">
      <c r="A22" s="3" t="s">
        <v>404</v>
      </c>
      <c r="B22" s="3" t="s">
        <v>35</v>
      </c>
      <c r="C22" s="3" t="s">
        <v>157</v>
      </c>
      <c r="D22" s="3">
        <v>1.0</v>
      </c>
      <c r="E22" s="71">
        <v>4.0</v>
      </c>
      <c r="F22" s="71" t="s">
        <v>699</v>
      </c>
      <c r="G22" s="71" t="s">
        <v>700</v>
      </c>
      <c r="H22" s="3">
        <v>2.8</v>
      </c>
    </row>
    <row r="23">
      <c r="A23" s="3" t="s">
        <v>404</v>
      </c>
      <c r="B23" s="3" t="s">
        <v>35</v>
      </c>
      <c r="C23" s="3" t="s">
        <v>157</v>
      </c>
      <c r="D23" s="3">
        <v>1.0</v>
      </c>
      <c r="E23" s="3">
        <v>4.0</v>
      </c>
      <c r="F23" s="3" t="s">
        <v>701</v>
      </c>
      <c r="G23" s="71" t="s">
        <v>702</v>
      </c>
      <c r="H23" s="3">
        <v>2.6</v>
      </c>
    </row>
    <row r="24">
      <c r="A24" s="3" t="s">
        <v>404</v>
      </c>
      <c r="B24" s="3" t="s">
        <v>35</v>
      </c>
      <c r="C24" s="3" t="s">
        <v>157</v>
      </c>
      <c r="D24" s="3">
        <v>1.0</v>
      </c>
      <c r="E24" s="71">
        <v>3.0</v>
      </c>
      <c r="F24" s="71" t="s">
        <v>703</v>
      </c>
      <c r="G24" s="71" t="s">
        <v>704</v>
      </c>
      <c r="H24" s="3">
        <v>2.6</v>
      </c>
      <c r="I24" s="71" t="s">
        <v>705</v>
      </c>
    </row>
    <row r="25">
      <c r="A25" s="3" t="s">
        <v>404</v>
      </c>
      <c r="B25" s="3" t="s">
        <v>35</v>
      </c>
      <c r="C25" s="3" t="s">
        <v>157</v>
      </c>
      <c r="D25" s="3">
        <v>1.0</v>
      </c>
      <c r="E25" s="71">
        <v>3.0</v>
      </c>
      <c r="F25" s="71" t="s">
        <v>706</v>
      </c>
      <c r="G25" s="71" t="s">
        <v>707</v>
      </c>
      <c r="H25" s="3">
        <v>2.7</v>
      </c>
    </row>
    <row r="26">
      <c r="A26" s="3" t="s">
        <v>404</v>
      </c>
      <c r="B26" s="3" t="s">
        <v>35</v>
      </c>
      <c r="C26" s="3" t="s">
        <v>157</v>
      </c>
      <c r="D26" s="3">
        <v>1.0</v>
      </c>
      <c r="E26" s="71">
        <v>1.0</v>
      </c>
      <c r="F26" s="71" t="s">
        <v>708</v>
      </c>
      <c r="G26" s="71" t="s">
        <v>709</v>
      </c>
      <c r="H26" s="3">
        <v>2.7</v>
      </c>
    </row>
    <row r="27">
      <c r="A27" s="3" t="s">
        <v>404</v>
      </c>
      <c r="B27" s="3" t="s">
        <v>35</v>
      </c>
      <c r="C27" s="3" t="s">
        <v>157</v>
      </c>
      <c r="D27" s="3">
        <v>1.0</v>
      </c>
      <c r="E27" s="71">
        <v>1.0</v>
      </c>
      <c r="F27" s="71" t="s">
        <v>710</v>
      </c>
      <c r="G27" s="71" t="s">
        <v>711</v>
      </c>
      <c r="H27" s="3">
        <v>2.7</v>
      </c>
    </row>
    <row r="28">
      <c r="A28" s="3" t="s">
        <v>404</v>
      </c>
      <c r="B28" s="3" t="s">
        <v>35</v>
      </c>
      <c r="C28" s="3" t="s">
        <v>157</v>
      </c>
      <c r="D28" s="3">
        <v>1.0</v>
      </c>
      <c r="E28" s="71">
        <v>4.0</v>
      </c>
      <c r="F28" s="71" t="s">
        <v>712</v>
      </c>
      <c r="H28" s="3">
        <v>2.7</v>
      </c>
    </row>
    <row r="29">
      <c r="A29" s="3" t="s">
        <v>404</v>
      </c>
      <c r="B29" s="3" t="s">
        <v>35</v>
      </c>
      <c r="C29" s="3" t="s">
        <v>157</v>
      </c>
      <c r="D29" s="3">
        <v>1.0</v>
      </c>
      <c r="E29" s="71">
        <v>4.0</v>
      </c>
      <c r="F29" s="71" t="s">
        <v>713</v>
      </c>
      <c r="G29" s="71" t="s">
        <v>714</v>
      </c>
      <c r="H29" s="3">
        <v>2.7</v>
      </c>
    </row>
    <row r="30">
      <c r="A30" s="3" t="s">
        <v>404</v>
      </c>
      <c r="B30" s="3" t="s">
        <v>35</v>
      </c>
      <c r="C30" s="3" t="s">
        <v>157</v>
      </c>
      <c r="D30" s="3">
        <v>1.0</v>
      </c>
      <c r="E30" s="71">
        <v>1.0</v>
      </c>
      <c r="F30" s="71" t="s">
        <v>715</v>
      </c>
      <c r="G30" s="71" t="s">
        <v>716</v>
      </c>
      <c r="H30" s="3" t="s">
        <v>717</v>
      </c>
    </row>
    <row r="31">
      <c r="A31" s="3" t="s">
        <v>404</v>
      </c>
      <c r="B31" s="3" t="s">
        <v>35</v>
      </c>
      <c r="C31" s="3" t="s">
        <v>157</v>
      </c>
      <c r="D31" s="3">
        <v>1.0</v>
      </c>
      <c r="E31" s="71">
        <v>2.0</v>
      </c>
      <c r="F31" s="71" t="s">
        <v>718</v>
      </c>
      <c r="G31" s="71" t="s">
        <v>719</v>
      </c>
      <c r="H31" s="3" t="s">
        <v>717</v>
      </c>
    </row>
    <row r="32">
      <c r="A32" s="3" t="s">
        <v>404</v>
      </c>
      <c r="B32" s="3" t="s">
        <v>35</v>
      </c>
      <c r="C32" s="3" t="s">
        <v>157</v>
      </c>
      <c r="D32" s="3">
        <v>1.0</v>
      </c>
      <c r="E32" s="71">
        <v>2.0</v>
      </c>
      <c r="F32" s="71" t="s">
        <v>720</v>
      </c>
      <c r="G32" s="71" t="s">
        <v>720</v>
      </c>
      <c r="H32" s="3" t="s">
        <v>558</v>
      </c>
    </row>
    <row r="33">
      <c r="A33" s="3" t="s">
        <v>404</v>
      </c>
      <c r="B33" s="3" t="s">
        <v>35</v>
      </c>
      <c r="C33" s="3" t="s">
        <v>157</v>
      </c>
      <c r="D33" s="3">
        <v>1.0</v>
      </c>
      <c r="E33" s="71">
        <v>2.0</v>
      </c>
      <c r="F33" s="71" t="s">
        <v>721</v>
      </c>
      <c r="H33" s="3" t="s">
        <v>722</v>
      </c>
    </row>
    <row r="34">
      <c r="A34" s="3" t="s">
        <v>404</v>
      </c>
      <c r="B34" s="3" t="s">
        <v>35</v>
      </c>
      <c r="C34" s="3" t="s">
        <v>157</v>
      </c>
      <c r="D34" s="3">
        <v>1.0</v>
      </c>
      <c r="E34" s="71">
        <v>1.0</v>
      </c>
      <c r="F34" s="71" t="s">
        <v>723</v>
      </c>
      <c r="G34" s="71" t="s">
        <v>724</v>
      </c>
      <c r="H34" s="3" t="s">
        <v>725</v>
      </c>
    </row>
    <row r="35">
      <c r="A35" s="3" t="s">
        <v>404</v>
      </c>
      <c r="B35" s="3" t="s">
        <v>35</v>
      </c>
      <c r="C35" s="3" t="s">
        <v>79</v>
      </c>
      <c r="D35" s="3">
        <v>22.0</v>
      </c>
      <c r="E35" s="3">
        <v>0.0</v>
      </c>
      <c r="I35" s="3" t="s">
        <v>726</v>
      </c>
    </row>
    <row r="36">
      <c r="A36" s="3" t="s">
        <v>404</v>
      </c>
      <c r="B36" s="3" t="s">
        <v>188</v>
      </c>
      <c r="C36" s="3" t="s">
        <v>264</v>
      </c>
      <c r="D36" s="3">
        <v>1.0</v>
      </c>
      <c r="E36" s="71">
        <v>4.0</v>
      </c>
      <c r="F36" s="71" t="s">
        <v>727</v>
      </c>
      <c r="G36" s="3" t="s">
        <v>728</v>
      </c>
      <c r="H36" s="3">
        <v>3.1</v>
      </c>
    </row>
    <row r="37">
      <c r="A37" s="3" t="s">
        <v>404</v>
      </c>
      <c r="B37" s="3" t="s">
        <v>35</v>
      </c>
      <c r="C37" s="3" t="s">
        <v>279</v>
      </c>
      <c r="D37" s="3">
        <v>4.0</v>
      </c>
      <c r="E37" s="3">
        <v>0.0</v>
      </c>
      <c r="I37" s="3" t="s">
        <v>620</v>
      </c>
    </row>
    <row r="38">
      <c r="A38" s="3" t="s">
        <v>404</v>
      </c>
      <c r="B38" s="3" t="s">
        <v>35</v>
      </c>
      <c r="C38" s="3" t="s">
        <v>147</v>
      </c>
      <c r="D38" s="3">
        <v>1.0</v>
      </c>
      <c r="E38" s="71">
        <v>3.0</v>
      </c>
      <c r="F38" s="71" t="s">
        <v>729</v>
      </c>
      <c r="H38" s="3" t="s">
        <v>730</v>
      </c>
    </row>
    <row r="39">
      <c r="A39" s="3" t="s">
        <v>404</v>
      </c>
      <c r="B39" s="3" t="s">
        <v>35</v>
      </c>
      <c r="C39" s="3" t="s">
        <v>147</v>
      </c>
      <c r="D39" s="3">
        <v>1.0</v>
      </c>
      <c r="E39" s="71">
        <v>1.0</v>
      </c>
      <c r="F39" s="71" t="s">
        <v>731</v>
      </c>
      <c r="G39" s="71" t="s">
        <v>732</v>
      </c>
      <c r="H39" s="3" t="s">
        <v>730</v>
      </c>
    </row>
    <row r="40">
      <c r="A40" s="3" t="s">
        <v>404</v>
      </c>
      <c r="B40" s="3" t="s">
        <v>35</v>
      </c>
      <c r="C40" s="3" t="s">
        <v>147</v>
      </c>
      <c r="D40" s="3">
        <v>1.0</v>
      </c>
      <c r="E40" s="71">
        <v>2.0</v>
      </c>
      <c r="F40" s="71" t="s">
        <v>733</v>
      </c>
      <c r="G40" s="71" t="s">
        <v>734</v>
      </c>
      <c r="H40" s="3" t="s">
        <v>730</v>
      </c>
    </row>
    <row r="41">
      <c r="A41" s="3" t="s">
        <v>404</v>
      </c>
      <c r="B41" s="3" t="s">
        <v>35</v>
      </c>
      <c r="C41" s="3" t="s">
        <v>147</v>
      </c>
      <c r="D41" s="3">
        <v>1.0</v>
      </c>
      <c r="E41" s="71">
        <v>3.0</v>
      </c>
      <c r="F41" s="71" t="s">
        <v>735</v>
      </c>
      <c r="G41" s="71" t="s">
        <v>235</v>
      </c>
      <c r="H41" s="3">
        <v>1.3</v>
      </c>
      <c r="I41" s="3" t="s">
        <v>736</v>
      </c>
    </row>
    <row r="42">
      <c r="A42" s="3" t="s">
        <v>404</v>
      </c>
      <c r="B42" s="3" t="s">
        <v>35</v>
      </c>
      <c r="C42" s="3" t="s">
        <v>147</v>
      </c>
      <c r="D42" s="3">
        <v>1.0</v>
      </c>
      <c r="E42" s="71">
        <v>2.0</v>
      </c>
      <c r="F42" s="71" t="s">
        <v>737</v>
      </c>
      <c r="G42" s="71" t="s">
        <v>738</v>
      </c>
      <c r="H42" s="3">
        <v>1.6</v>
      </c>
    </row>
    <row r="43">
      <c r="A43" s="3" t="s">
        <v>404</v>
      </c>
      <c r="B43" s="3" t="s">
        <v>35</v>
      </c>
      <c r="C43" s="3" t="s">
        <v>147</v>
      </c>
      <c r="D43" s="3">
        <v>1.0</v>
      </c>
      <c r="E43" s="3">
        <v>3.0</v>
      </c>
      <c r="G43" s="71" t="s">
        <v>739</v>
      </c>
      <c r="H43" s="3">
        <v>1.6</v>
      </c>
      <c r="I43" s="71" t="s">
        <v>740</v>
      </c>
    </row>
    <row r="44">
      <c r="A44" s="3" t="s">
        <v>404</v>
      </c>
      <c r="B44" s="3" t="s">
        <v>35</v>
      </c>
      <c r="C44" s="3" t="s">
        <v>147</v>
      </c>
      <c r="D44" s="3">
        <v>1.0</v>
      </c>
      <c r="E44" s="71">
        <v>2.0</v>
      </c>
      <c r="F44" s="71" t="s">
        <v>741</v>
      </c>
      <c r="G44" s="3" t="s">
        <v>742</v>
      </c>
      <c r="H44" s="3">
        <v>1.6</v>
      </c>
    </row>
    <row r="45">
      <c r="A45" s="3" t="s">
        <v>404</v>
      </c>
      <c r="B45" s="3" t="s">
        <v>35</v>
      </c>
      <c r="C45" s="3" t="s">
        <v>147</v>
      </c>
      <c r="D45" s="3">
        <v>1.0</v>
      </c>
      <c r="E45" s="3">
        <v>0.0</v>
      </c>
      <c r="G45" s="71" t="s">
        <v>743</v>
      </c>
      <c r="H45" s="3" t="s">
        <v>220</v>
      </c>
      <c r="I45" s="3" t="s">
        <v>744</v>
      </c>
    </row>
    <row r="46">
      <c r="A46" s="3" t="s">
        <v>404</v>
      </c>
      <c r="B46" s="3" t="s">
        <v>35</v>
      </c>
      <c r="C46" s="3" t="s">
        <v>147</v>
      </c>
      <c r="D46" s="3">
        <v>1.0</v>
      </c>
      <c r="E46" s="71">
        <v>0.0</v>
      </c>
      <c r="F46" s="71" t="s">
        <v>745</v>
      </c>
      <c r="G46" s="71" t="s">
        <v>746</v>
      </c>
      <c r="H46" s="3" t="s">
        <v>646</v>
      </c>
    </row>
    <row r="47">
      <c r="A47" s="3" t="s">
        <v>404</v>
      </c>
      <c r="B47" s="3" t="s">
        <v>35</v>
      </c>
      <c r="C47" s="3" t="s">
        <v>147</v>
      </c>
      <c r="D47" s="3">
        <v>1.0</v>
      </c>
      <c r="E47" s="71">
        <v>2.0</v>
      </c>
      <c r="F47" s="71" t="s">
        <v>747</v>
      </c>
      <c r="G47" s="71" t="s">
        <v>748</v>
      </c>
      <c r="H47" s="3" t="s">
        <v>646</v>
      </c>
    </row>
    <row r="48">
      <c r="A48" s="3" t="s">
        <v>404</v>
      </c>
      <c r="B48" s="3" t="s">
        <v>35</v>
      </c>
      <c r="C48" s="3" t="s">
        <v>147</v>
      </c>
      <c r="D48" s="3">
        <v>1.0</v>
      </c>
      <c r="E48" s="71">
        <v>2.0</v>
      </c>
      <c r="F48" s="71" t="s">
        <v>749</v>
      </c>
      <c r="G48" s="71" t="s">
        <v>750</v>
      </c>
      <c r="H48" s="3">
        <v>1.5</v>
      </c>
      <c r="I48" s="3" t="s">
        <v>149</v>
      </c>
    </row>
    <row r="49">
      <c r="A49" s="3" t="s">
        <v>404</v>
      </c>
      <c r="B49" s="3" t="s">
        <v>35</v>
      </c>
      <c r="C49" s="3" t="s">
        <v>147</v>
      </c>
      <c r="D49" s="3">
        <v>1.0</v>
      </c>
      <c r="E49" s="71">
        <v>2.0</v>
      </c>
      <c r="F49" s="71" t="s">
        <v>751</v>
      </c>
      <c r="G49" s="3" t="s">
        <v>752</v>
      </c>
      <c r="I49" s="3" t="s">
        <v>753</v>
      </c>
    </row>
    <row r="50">
      <c r="A50" s="3" t="s">
        <v>754</v>
      </c>
      <c r="B50" s="3" t="s">
        <v>35</v>
      </c>
      <c r="C50" s="3" t="s">
        <v>147</v>
      </c>
      <c r="D50" s="3">
        <v>1.0</v>
      </c>
      <c r="E50" s="71">
        <v>2.0</v>
      </c>
      <c r="F50" s="71" t="s">
        <v>755</v>
      </c>
      <c r="I50" s="3" t="s">
        <v>756</v>
      </c>
    </row>
    <row r="51">
      <c r="A51" s="3" t="s">
        <v>757</v>
      </c>
      <c r="B51" s="3" t="s">
        <v>142</v>
      </c>
      <c r="C51" s="3" t="s">
        <v>758</v>
      </c>
      <c r="D51" s="3">
        <v>1.0</v>
      </c>
      <c r="F51" s="3" t="s">
        <v>759</v>
      </c>
      <c r="G51" s="3" t="s">
        <v>760</v>
      </c>
      <c r="I51" s="71" t="s">
        <v>761</v>
      </c>
    </row>
    <row r="52">
      <c r="A52" s="3" t="s">
        <v>757</v>
      </c>
      <c r="B52" s="3" t="s">
        <v>35</v>
      </c>
      <c r="D52" s="3">
        <v>4.0</v>
      </c>
      <c r="I52" s="71" t="s">
        <v>762</v>
      </c>
    </row>
    <row r="53">
      <c r="A53" s="3" t="s">
        <v>763</v>
      </c>
      <c r="D53" s="3">
        <v>1.0</v>
      </c>
      <c r="I53" s="3" t="s">
        <v>764</v>
      </c>
    </row>
    <row r="54">
      <c r="A54" s="3" t="s">
        <v>763</v>
      </c>
      <c r="B54" s="3" t="s">
        <v>35</v>
      </c>
      <c r="C54" s="3" t="s">
        <v>116</v>
      </c>
      <c r="D54" s="3">
        <v>1.0</v>
      </c>
      <c r="E54" s="71"/>
      <c r="F54" s="71" t="s">
        <v>765</v>
      </c>
      <c r="G54" s="71" t="s">
        <v>766</v>
      </c>
    </row>
    <row r="55">
      <c r="A55" s="3" t="s">
        <v>763</v>
      </c>
      <c r="B55" s="3" t="s">
        <v>35</v>
      </c>
      <c r="C55" s="3" t="s">
        <v>116</v>
      </c>
      <c r="D55" s="3">
        <v>1.0</v>
      </c>
      <c r="E55" s="71"/>
      <c r="F55" s="71" t="s">
        <v>767</v>
      </c>
      <c r="G55" s="71" t="s">
        <v>768</v>
      </c>
      <c r="I55" s="3" t="s">
        <v>769</v>
      </c>
    </row>
    <row r="56">
      <c r="A56" s="3" t="s">
        <v>763</v>
      </c>
      <c r="B56" s="3" t="s">
        <v>35</v>
      </c>
      <c r="C56" s="3" t="s">
        <v>418</v>
      </c>
      <c r="D56" s="3">
        <v>1.0</v>
      </c>
      <c r="G56" s="71" t="s">
        <v>770</v>
      </c>
      <c r="I56" s="3" t="s">
        <v>234</v>
      </c>
    </row>
    <row r="57">
      <c r="A57" s="3" t="s">
        <v>771</v>
      </c>
      <c r="B57" s="3" t="s">
        <v>35</v>
      </c>
      <c r="C57" s="3" t="s">
        <v>418</v>
      </c>
      <c r="D57" s="3">
        <v>1.0</v>
      </c>
      <c r="E57" s="71"/>
      <c r="F57" s="71" t="s">
        <v>772</v>
      </c>
    </row>
    <row r="58">
      <c r="A58" s="3" t="s">
        <v>763</v>
      </c>
      <c r="B58" s="3" t="s">
        <v>35</v>
      </c>
      <c r="C58" s="3" t="s">
        <v>773</v>
      </c>
      <c r="D58" s="3">
        <v>1.0</v>
      </c>
      <c r="E58" s="71"/>
      <c r="F58" s="71" t="s">
        <v>767</v>
      </c>
      <c r="G58" s="71" t="s">
        <v>774</v>
      </c>
      <c r="I58" s="71" t="s">
        <v>775</v>
      </c>
    </row>
    <row r="59">
      <c r="A59" s="3" t="s">
        <v>763</v>
      </c>
      <c r="B59" s="3" t="s">
        <v>35</v>
      </c>
      <c r="D59" s="3">
        <v>2.0</v>
      </c>
      <c r="I59" s="71" t="s">
        <v>776</v>
      </c>
    </row>
    <row r="60">
      <c r="C60" s="3" t="s">
        <v>777</v>
      </c>
      <c r="D60" s="23">
        <f>SUM(D13:D58,D10,D9,D5,D4,D3,D2)-22</f>
        <v>69</v>
      </c>
    </row>
    <row r="61">
      <c r="C61" s="3" t="s">
        <v>126</v>
      </c>
      <c r="D61" s="23">
        <f>SUM(E66:E68)</f>
        <v>0</v>
      </c>
    </row>
    <row r="62">
      <c r="A62" s="24"/>
      <c r="B62" s="24"/>
      <c r="C62" s="24"/>
      <c r="D62" s="24"/>
      <c r="E62" s="24"/>
      <c r="F62" s="24"/>
      <c r="G62" s="24"/>
      <c r="H62" s="24">
        <f>SUM(D13:D19,D21:D32,D33,D34,D36,D38:D42,D43:D50)</f>
        <v>35</v>
      </c>
      <c r="I62" s="24"/>
      <c r="J62" s="24"/>
      <c r="K62" s="24"/>
      <c r="L62" s="24"/>
      <c r="M62" s="24"/>
      <c r="N62" s="24"/>
      <c r="O62" s="24"/>
      <c r="P62" s="24"/>
      <c r="Q62" s="24"/>
      <c r="R62" s="24"/>
      <c r="S62" s="24"/>
      <c r="T62" s="24"/>
      <c r="U62" s="24"/>
      <c r="V62" s="24"/>
      <c r="W62" s="24"/>
      <c r="X62" s="24"/>
      <c r="Y62" s="24"/>
    </row>
    <row r="77">
      <c r="D77" s="35" t="s">
        <v>134</v>
      </c>
      <c r="E77" s="36"/>
    </row>
    <row r="78">
      <c r="D78" s="37" t="s">
        <v>135</v>
      </c>
      <c r="E78" s="37" t="s">
        <v>136</v>
      </c>
    </row>
    <row r="79">
      <c r="C79" s="45" t="s">
        <v>378</v>
      </c>
      <c r="D79" s="37">
        <v>1.0</v>
      </c>
      <c r="E79" s="34">
        <f>SUM(E13,E26,E27,E30,E34,E39)</f>
        <v>6</v>
      </c>
    </row>
    <row r="80">
      <c r="C80" s="9"/>
      <c r="D80" s="37">
        <v>2.0</v>
      </c>
      <c r="E80" s="34">
        <f>SUM(D16,D17,D15,D31:D33,D40,D42,D48:D49,D50,D47)</f>
        <v>12</v>
      </c>
    </row>
    <row r="81">
      <c r="C81" s="9"/>
      <c r="D81" s="37">
        <v>3.0</v>
      </c>
      <c r="E81" s="34">
        <f>SUM(D14,D24,D25,D41,D43)</f>
        <v>5</v>
      </c>
    </row>
    <row r="82">
      <c r="C82" s="9"/>
      <c r="D82" s="37">
        <v>4.0</v>
      </c>
      <c r="E82" s="34">
        <f>SUM(D36,D29,D28,D23,D22,D21,D19,D18)</f>
        <v>8</v>
      </c>
    </row>
    <row r="83">
      <c r="C83" s="9"/>
      <c r="D83" s="37">
        <v>0.0</v>
      </c>
      <c r="E83" s="34">
        <f>SUM(D2:D8,D10:D11,D12,D20,D35,D37)</f>
        <v>82</v>
      </c>
    </row>
    <row r="84">
      <c r="C84" s="9"/>
      <c r="D84" s="37">
        <v>7.0</v>
      </c>
      <c r="E84" s="34" t="str">
        <f>E68</f>
        <v/>
      </c>
    </row>
    <row r="85">
      <c r="C85" s="10"/>
      <c r="D85" s="37">
        <v>10.0</v>
      </c>
      <c r="E85" s="34" t="str">
        <f>E66</f>
        <v/>
      </c>
    </row>
  </sheetData>
  <mergeCells count="2">
    <mergeCell ref="D77:E77"/>
    <mergeCell ref="C79:C85"/>
  </mergeCells>
  <drawing r:id="rId1"/>
</worksheet>
</file>